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BOM!$A$1:$M$43</definedName>
  </definedNames>
  <calcPr calcId="145621"/>
</workbook>
</file>

<file path=xl/calcChain.xml><?xml version="1.0" encoding="utf-8"?>
<calcChain xmlns="http://schemas.openxmlformats.org/spreadsheetml/2006/main">
  <c r="M30" i="1" l="1"/>
  <c r="K30" i="1"/>
  <c r="M19" i="1" l="1"/>
  <c r="K19" i="1"/>
  <c r="N19" i="1"/>
  <c r="M7" i="1"/>
  <c r="K7" i="1"/>
  <c r="N7" i="1"/>
  <c r="F15" i="1" l="1"/>
  <c r="F11" i="1"/>
  <c r="M24" i="1"/>
  <c r="M25" i="1"/>
  <c r="M23" i="1"/>
  <c r="K24" i="1"/>
  <c r="K25" i="1"/>
  <c r="K23" i="1"/>
  <c r="M21" i="1"/>
  <c r="M20" i="1"/>
  <c r="M18" i="1"/>
  <c r="M17" i="1"/>
  <c r="M16" i="1"/>
  <c r="K21" i="1"/>
  <c r="K20" i="1"/>
  <c r="K18" i="1"/>
  <c r="K17" i="1"/>
  <c r="K16" i="1"/>
  <c r="N18" i="1"/>
  <c r="N21" i="1"/>
  <c r="N20" i="1"/>
  <c r="M14" i="1"/>
  <c r="M13" i="1"/>
  <c r="M12" i="1"/>
  <c r="K14" i="1"/>
  <c r="K13" i="1"/>
  <c r="K12" i="1"/>
  <c r="M10" i="1" l="1"/>
  <c r="M8" i="1"/>
  <c r="M9" i="1"/>
  <c r="M6" i="1"/>
  <c r="M5" i="1"/>
  <c r="M4" i="1"/>
  <c r="K10" i="1"/>
  <c r="K8" i="1"/>
  <c r="K9" i="1"/>
  <c r="K6" i="1"/>
  <c r="K5" i="1"/>
  <c r="K4" i="1"/>
  <c r="F3" i="1"/>
  <c r="N24" i="1"/>
  <c r="N25" i="1"/>
  <c r="N14" i="1"/>
  <c r="N12" i="1"/>
  <c r="N10" i="1"/>
  <c r="N8" i="1"/>
  <c r="N4" i="1"/>
  <c r="N5" i="1"/>
  <c r="N6" i="1"/>
  <c r="N9" i="1"/>
  <c r="N11" i="1"/>
  <c r="N13" i="1"/>
  <c r="N15" i="1"/>
  <c r="N16" i="1"/>
  <c r="N17" i="1"/>
  <c r="N22" i="1"/>
  <c r="N23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3" i="1"/>
  <c r="K32" i="1" l="1"/>
  <c r="K28" i="1"/>
  <c r="M28" i="1"/>
  <c r="M32" i="1"/>
</calcChain>
</file>

<file path=xl/sharedStrings.xml><?xml version="1.0" encoding="utf-8"?>
<sst xmlns="http://schemas.openxmlformats.org/spreadsheetml/2006/main" count="136" uniqueCount="108">
  <si>
    <t>Description</t>
  </si>
  <si>
    <t>Manufacturer</t>
  </si>
  <si>
    <t>Reference</t>
  </si>
  <si>
    <t>Footprint</t>
  </si>
  <si>
    <t>Designation</t>
  </si>
  <si>
    <t>Farnell</t>
  </si>
  <si>
    <t>Resistor</t>
  </si>
  <si>
    <t>Capacitor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</si>
  <si>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</si>
  <si>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</si>
  <si>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</si>
  <si>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</si>
  <si>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</si>
  <si>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</si>
  <si>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</si>
  <si>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</si>
  <si>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</si>
  <si>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</si>
  <si>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</si>
  <si>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Conrad</t>
  </si>
  <si>
    <t>BOM::180611-1::SRC pulse generator::v1.0</t>
  </si>
  <si>
    <t>Multicomp</t>
  </si>
  <si>
    <t>MCF 0.25W 100K</t>
  </si>
  <si>
    <t>MCF 0.25W 0R</t>
  </si>
  <si>
    <t>MCF 0.25W 1K</t>
  </si>
  <si>
    <t>MCF 0.25W 10K</t>
  </si>
  <si>
    <t>MCF 0.25W 330R</t>
  </si>
  <si>
    <t>1 kΩ, 5%, 0.25W</t>
  </si>
  <si>
    <t>10 kΩ, 5%, 0.25W</t>
  </si>
  <si>
    <t>330 Ω, 5%, 0.25W</t>
  </si>
  <si>
    <t>100 kΩ, 5%, 0.25W, 250 V</t>
  </si>
  <si>
    <t>R1,R2,R4</t>
  </si>
  <si>
    <t>R3</t>
  </si>
  <si>
    <t>1 MΩ, trimmer, flat</t>
  </si>
  <si>
    <t>TE Connectivity</t>
  </si>
  <si>
    <t>CB10LV105M</t>
  </si>
  <si>
    <t>RES10E</t>
  </si>
  <si>
    <t>POT1E</t>
  </si>
  <si>
    <t>P1</t>
  </si>
  <si>
    <t>Citec/TE Connectivity</t>
  </si>
  <si>
    <t>Price</t>
  </si>
  <si>
    <t>1+</t>
  </si>
  <si>
    <t>total</t>
  </si>
  <si>
    <t>100+</t>
  </si>
  <si>
    <t>473-578</t>
  </si>
  <si>
    <t>Kemet</t>
  </si>
  <si>
    <t>R82EC2150AA50K</t>
  </si>
  <si>
    <t>MKT1E</t>
  </si>
  <si>
    <t>C1</t>
  </si>
  <si>
    <t>15 nF, 100 V, 10 %, PET, lead spacing 5/7.5 mm</t>
  </si>
  <si>
    <t>C2</t>
  </si>
  <si>
    <t>leave open, see text</t>
  </si>
  <si>
    <t>Vishay</t>
  </si>
  <si>
    <t>K104K15X7RF53H5</t>
  </si>
  <si>
    <t>C3,C4</t>
  </si>
  <si>
    <t>100 nF, 50 V, 10 %, X7R, lead spacing 5/7.5 mm</t>
  </si>
  <si>
    <t>Semiconductor</t>
  </si>
  <si>
    <t>1N4007+</t>
  </si>
  <si>
    <t>1N4001</t>
  </si>
  <si>
    <t>D1-D4</t>
  </si>
  <si>
    <t>DIOD0E</t>
  </si>
  <si>
    <t>D5,D6</t>
  </si>
  <si>
    <t>1N4148 (DO-35)</t>
  </si>
  <si>
    <t>CNY65</t>
  </si>
  <si>
    <t>LM393P</t>
  </si>
  <si>
    <t>IC1</t>
  </si>
  <si>
    <t>Texas Instruments</t>
  </si>
  <si>
    <t>DIP8E</t>
  </si>
  <si>
    <t>IC2</t>
  </si>
  <si>
    <t>BC547B</t>
  </si>
  <si>
    <t>TO92E4</t>
  </si>
  <si>
    <t>T1</t>
  </si>
  <si>
    <t>Terminal block 7.68 mm, 2-way, 630 V</t>
  </si>
  <si>
    <t>Phoenix Contact</t>
  </si>
  <si>
    <t>GMKDS 3/2-7,62</t>
  </si>
  <si>
    <t>2-CONNECT-L_NEW</t>
  </si>
  <si>
    <t>K1,K2</t>
  </si>
  <si>
    <t>K4</t>
  </si>
  <si>
    <t>K3</t>
  </si>
  <si>
    <t>4-103321-8</t>
  </si>
  <si>
    <t>Pin header, 1 row, 5-way, vertical, pitch 2.54 mm</t>
  </si>
  <si>
    <t>SIL5E</t>
  </si>
  <si>
    <t>Pin header, 1 row, 2-way, vertical, pitch 2.54 mm</t>
  </si>
  <si>
    <t>SIL2E</t>
  </si>
  <si>
    <t>PCB 180611-1 v1.0</t>
  </si>
  <si>
    <t>Price 100+</t>
  </si>
  <si>
    <t>Price 1+</t>
  </si>
  <si>
    <t>2.2 kΩ, 5 %, 0.25W</t>
  </si>
  <si>
    <t>MCF 0.25W 2K2</t>
  </si>
  <si>
    <t>ON Semiconductor</t>
  </si>
  <si>
    <t>BC557BTA</t>
  </si>
  <si>
    <t>T2</t>
  </si>
  <si>
    <t>1N4007, DO-41</t>
  </si>
  <si>
    <t>1N4148, DO-35</t>
  </si>
  <si>
    <t>BC547B, TO-92</t>
  </si>
  <si>
    <t>BC557B, TO-92</t>
  </si>
  <si>
    <t>LM393P, DIP-8</t>
  </si>
  <si>
    <t>IC socket, 8 Contacts, DIP, 2.54 mm, 7.62 mm</t>
  </si>
  <si>
    <t>SPC15494</t>
  </si>
  <si>
    <t>DIP8</t>
  </si>
  <si>
    <t>optional, socket for IC2</t>
  </si>
  <si>
    <t>plus socket IC2</t>
  </si>
  <si>
    <t>R5,R6</t>
  </si>
  <si>
    <t>R10,R11,R12</t>
  </si>
  <si>
    <t>R7,R8</t>
  </si>
  <si>
    <t>R9</t>
  </si>
  <si>
    <t>0 Ω, 5%, 0.25W (or jumper wire)</t>
  </si>
  <si>
    <t>CNY65, DIP-4 HV (L x W = 17.8 x 9.6 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</si>
</sst>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10" fillId="0" borderId="0" xfId="0" applyFont="1"/>
    <xf numFmtId="0" fontId="10" fillId="0" borderId="0" xfId="0" applyFont="1" applyFill="1"/>
    <xf numFmtId="0" fontId="0" fillId="0" borderId="0" xfId="0" applyFont="1" applyAlignment="1">
      <alignment horizontal="right"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tabSelected="1" topLeftCell="D1" zoomScaleNormal="100" workbookViewId="0">
      <selection activeCell="A20" sqref="A20"/>
    </sheetView>
  </sheetViews>
  <sheetFormatPr defaultColWidth="11.5703125" defaultRowHeight="12.75" x14ac:dyDescent="0.2"/>
  <cols>
    <col min="1" max="1" width="51.42578125" style="1" bestFit="1" customWidth="1"/>
    <col min="2" max="2" width="19" style="1" customWidth="1"/>
    <col min="3" max="3" width="18.85546875" style="1" bestFit="1" customWidth="1"/>
    <col min="4" max="4" width="18.7109375" style="1" bestFit="1" customWidth="1"/>
    <col min="5" max="5" width="17.28515625" style="1" bestFit="1" customWidth="1"/>
    <col min="6" max="6" width="6" style="2" bestFit="1" customWidth="1"/>
    <col min="7" max="7" width="10.28515625" style="2" bestFit="1" customWidth="1"/>
    <col min="8" max="8" width="11.5703125" style="2"/>
    <col min="9" max="9" width="14" style="2" bestFit="1" customWidth="1"/>
    <col min="10" max="10" width="9.42578125" style="2" customWidth="1"/>
    <col min="11" max="11" width="10" style="2" customWidth="1"/>
    <col min="12" max="12" width="10" style="2" bestFit="1" customWidth="1"/>
    <col min="13" max="13" width="9.42578125" style="2" customWidth="1"/>
    <col min="14" max="14" width="56.28515625" style="2" bestFit="1" customWidth="1"/>
    <col min="15" max="15" width="48.7109375" style="2" customWidth="1"/>
    <col min="16" max="16384" width="11.5703125" style="2"/>
  </cols>
  <sheetData>
    <row r="1" spans="1:15" s="3" customFormat="1" ht="20.25" x14ac:dyDescent="0.3">
      <c r="A1" s="24" t="s">
        <v>20</v>
      </c>
      <c r="B1" s="24"/>
      <c r="C1" s="24"/>
      <c r="D1" s="24"/>
      <c r="E1" s="24"/>
      <c r="F1" s="24"/>
      <c r="J1" s="3" t="s">
        <v>40</v>
      </c>
      <c r="K1" s="3" t="s">
        <v>42</v>
      </c>
      <c r="L1" s="3" t="s">
        <v>40</v>
      </c>
      <c r="M1" s="3" t="s">
        <v>42</v>
      </c>
      <c r="O1" s="20" t="s">
        <v>16</v>
      </c>
    </row>
    <row r="2" spans="1:15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14</v>
      </c>
      <c r="G2" s="3" t="s">
        <v>5</v>
      </c>
      <c r="H2" s="3" t="s">
        <v>19</v>
      </c>
      <c r="I2" s="3" t="s">
        <v>15</v>
      </c>
      <c r="J2" s="3" t="s">
        <v>41</v>
      </c>
      <c r="K2" s="3" t="s">
        <v>41</v>
      </c>
      <c r="L2" s="3" t="s">
        <v>43</v>
      </c>
      <c r="M2" s="3" t="s">
        <v>41</v>
      </c>
      <c r="N2" s="3" t="s">
        <v>17</v>
      </c>
      <c r="O2" s="19" t="s">
        <v>18</v>
      </c>
    </row>
    <row r="3" spans="1:15" s="17" customFormat="1" ht="15" x14ac:dyDescent="0.2">
      <c r="A3" s="16" t="s">
        <v>6</v>
      </c>
      <c r="B3" s="16"/>
      <c r="C3" s="16"/>
      <c r="D3" s="16"/>
      <c r="E3" s="16"/>
      <c r="F3" s="17">
        <f>SUM(F4:F10)</f>
        <v>13</v>
      </c>
      <c r="N3" s="18" t="str">
        <f>CONCATENATE(E3,IF(ISBLANK(E3),""," = "),A3)</f>
        <v>Resistor</v>
      </c>
    </row>
    <row r="4" spans="1:15" ht="15" x14ac:dyDescent="0.2">
      <c r="A4" s="1" t="s">
        <v>30</v>
      </c>
      <c r="B4" s="1" t="s">
        <v>21</v>
      </c>
      <c r="C4" t="s">
        <v>22</v>
      </c>
      <c r="D4" s="1" t="s">
        <v>36</v>
      </c>
      <c r="E4" s="1" t="s">
        <v>31</v>
      </c>
      <c r="F4" s="2">
        <v>3</v>
      </c>
      <c r="G4">
        <v>9339078</v>
      </c>
      <c r="J4" s="2">
        <v>2.6599999999999999E-2</v>
      </c>
      <c r="K4" s="2">
        <f>PRODUCT(F4,J4)</f>
        <v>7.9799999999999996E-2</v>
      </c>
      <c r="L4" s="2">
        <v>2.2800000000000001E-2</v>
      </c>
      <c r="M4" s="2">
        <f>PRODUCT(F4,L4)</f>
        <v>6.8400000000000002E-2</v>
      </c>
      <c r="N4" s="15" t="str">
        <f t="shared" ref="N4:N73" si="0">CONCATENATE(E4,IF(ISBLANK(E4),""," = "),A4)</f>
        <v>R1,R2,R4 = 100 kΩ, 5%, 0.25W, 250 V</v>
      </c>
    </row>
    <row r="5" spans="1:15" ht="15" x14ac:dyDescent="0.2">
      <c r="A5" s="1" t="s">
        <v>106</v>
      </c>
      <c r="B5" s="1" t="s">
        <v>21</v>
      </c>
      <c r="C5" t="s">
        <v>23</v>
      </c>
      <c r="D5" s="1" t="s">
        <v>36</v>
      </c>
      <c r="E5" s="1" t="s">
        <v>32</v>
      </c>
      <c r="F5" s="2">
        <v>1</v>
      </c>
      <c r="G5">
        <v>9339027</v>
      </c>
      <c r="J5" s="2">
        <v>2.98E-2</v>
      </c>
      <c r="K5" s="2">
        <f t="shared" ref="K5:K25" si="1">PRODUCT(F5,J5)</f>
        <v>2.98E-2</v>
      </c>
      <c r="L5" s="2">
        <v>2.5600000000000001E-2</v>
      </c>
      <c r="M5" s="2">
        <f t="shared" ref="M5:M25" si="2">PRODUCT(F5,L5)</f>
        <v>2.5600000000000001E-2</v>
      </c>
      <c r="N5" s="15" t="str">
        <f t="shared" si="0"/>
        <v>R3 = 0 Ω, 5%, 0.25W (or jumper wire)</v>
      </c>
    </row>
    <row r="6" spans="1:15" ht="15" x14ac:dyDescent="0.2">
      <c r="A6" s="1" t="s">
        <v>27</v>
      </c>
      <c r="B6" s="1" t="s">
        <v>21</v>
      </c>
      <c r="C6" t="s">
        <v>24</v>
      </c>
      <c r="D6" s="1" t="s">
        <v>36</v>
      </c>
      <c r="E6" s="1" t="s">
        <v>102</v>
      </c>
      <c r="F6" s="2">
        <v>2</v>
      </c>
      <c r="G6">
        <v>9339051</v>
      </c>
      <c r="J6" s="2">
        <v>2.3199999999999998E-2</v>
      </c>
      <c r="K6" s="2">
        <f t="shared" si="1"/>
        <v>4.6399999999999997E-2</v>
      </c>
      <c r="L6" s="2">
        <v>1.9900000000000001E-2</v>
      </c>
      <c r="M6" s="2">
        <f t="shared" si="2"/>
        <v>3.9800000000000002E-2</v>
      </c>
      <c r="N6" s="15" t="str">
        <f t="shared" si="0"/>
        <v>R5,R6 = 1 kΩ, 5%, 0.25W</v>
      </c>
    </row>
    <row r="7" spans="1:15" ht="15" x14ac:dyDescent="0.2">
      <c r="A7" s="1" t="s">
        <v>87</v>
      </c>
      <c r="B7" s="1" t="s">
        <v>21</v>
      </c>
      <c r="C7" t="s">
        <v>88</v>
      </c>
      <c r="D7" s="1" t="s">
        <v>36</v>
      </c>
      <c r="E7" s="1" t="s">
        <v>104</v>
      </c>
      <c r="F7" s="2">
        <v>2</v>
      </c>
      <c r="G7">
        <v>9339302</v>
      </c>
      <c r="J7" s="2">
        <v>2.35E-2</v>
      </c>
      <c r="K7" s="2">
        <f>PRODUCT(F7,J7)</f>
        <v>4.7E-2</v>
      </c>
      <c r="L7" s="2">
        <v>2.01E-2</v>
      </c>
      <c r="M7" s="2">
        <f>PRODUCT(F7,L7)</f>
        <v>4.02E-2</v>
      </c>
      <c r="N7" s="15" t="str">
        <f>CONCATENATE(E7,IF(ISBLANK(E7),""," = "),A7)</f>
        <v>R7,R8 = 2.2 kΩ, 5 %, 0.25W</v>
      </c>
    </row>
    <row r="8" spans="1:15" ht="15" x14ac:dyDescent="0.2">
      <c r="A8" s="1" t="s">
        <v>29</v>
      </c>
      <c r="B8" s="1" t="s">
        <v>21</v>
      </c>
      <c r="C8" t="s">
        <v>26</v>
      </c>
      <c r="D8" s="1" t="s">
        <v>36</v>
      </c>
      <c r="E8" s="1" t="s">
        <v>105</v>
      </c>
      <c r="F8" s="2">
        <v>1</v>
      </c>
      <c r="G8">
        <v>9339418</v>
      </c>
      <c r="J8" s="2">
        <v>2.3900000000000001E-2</v>
      </c>
      <c r="K8" s="2">
        <f>PRODUCT(F8,J8)</f>
        <v>2.3900000000000001E-2</v>
      </c>
      <c r="L8" s="2">
        <v>2.0500000000000001E-2</v>
      </c>
      <c r="M8" s="2">
        <f>PRODUCT(F8,L8)</f>
        <v>2.0500000000000001E-2</v>
      </c>
      <c r="N8" s="15" t="str">
        <f>CONCATENATE(E8,IF(ISBLANK(E8),""," = "),A8)</f>
        <v>R9 = 330 Ω, 5%, 0.25W</v>
      </c>
    </row>
    <row r="9" spans="1:15" ht="15" x14ac:dyDescent="0.2">
      <c r="A9" s="1" t="s">
        <v>28</v>
      </c>
      <c r="B9" s="1" t="s">
        <v>21</v>
      </c>
      <c r="C9" t="s">
        <v>25</v>
      </c>
      <c r="D9" s="1" t="s">
        <v>36</v>
      </c>
      <c r="E9" s="1" t="s">
        <v>103</v>
      </c>
      <c r="F9" s="2">
        <v>3</v>
      </c>
      <c r="G9">
        <v>9339060</v>
      </c>
      <c r="J9" s="2">
        <v>2.3800000000000002E-2</v>
      </c>
      <c r="K9" s="2">
        <f t="shared" si="1"/>
        <v>7.1400000000000005E-2</v>
      </c>
      <c r="L9" s="2">
        <v>2.0400000000000001E-2</v>
      </c>
      <c r="M9" s="2">
        <f t="shared" si="2"/>
        <v>6.1200000000000004E-2</v>
      </c>
      <c r="N9" s="15" t="str">
        <f t="shared" si="0"/>
        <v>R10,R11,R12 = 10 kΩ, 5%, 0.25W</v>
      </c>
    </row>
    <row r="10" spans="1:15" ht="15" x14ac:dyDescent="0.2">
      <c r="A10" s="1" t="s">
        <v>33</v>
      </c>
      <c r="B10" s="1" t="s">
        <v>39</v>
      </c>
      <c r="C10" t="s">
        <v>35</v>
      </c>
      <c r="D10" s="1" t="s">
        <v>37</v>
      </c>
      <c r="E10" s="1" t="s">
        <v>38</v>
      </c>
      <c r="F10" s="2">
        <v>1</v>
      </c>
      <c r="G10">
        <v>1227546</v>
      </c>
      <c r="I10" s="2" t="s">
        <v>44</v>
      </c>
      <c r="J10" s="2">
        <v>0.28999999999999998</v>
      </c>
      <c r="K10" s="2">
        <f t="shared" si="1"/>
        <v>0.28999999999999998</v>
      </c>
      <c r="L10" s="2">
        <v>0.24399999999999999</v>
      </c>
      <c r="M10" s="2">
        <f t="shared" si="2"/>
        <v>0.24399999999999999</v>
      </c>
      <c r="N10" s="15" t="str">
        <f>CONCATENATE(E10,IF(ISBLANK(E10),""," = "),A10)</f>
        <v>P1 = 1 MΩ, trimmer, flat</v>
      </c>
    </row>
    <row r="11" spans="1:15" s="17" customFormat="1" ht="15" x14ac:dyDescent="0.2">
      <c r="A11" s="16" t="s">
        <v>7</v>
      </c>
      <c r="B11" s="16"/>
      <c r="C11" s="16"/>
      <c r="D11" s="16"/>
      <c r="E11" s="16"/>
      <c r="F11" s="17">
        <f>SUM(F12:F14)</f>
        <v>3</v>
      </c>
      <c r="N11" s="18" t="str">
        <f t="shared" si="0"/>
        <v>Capacitor</v>
      </c>
    </row>
    <row r="12" spans="1:15" ht="15" x14ac:dyDescent="0.2">
      <c r="A12" s="1" t="s">
        <v>49</v>
      </c>
      <c r="B12" t="s">
        <v>45</v>
      </c>
      <c r="C12" t="s">
        <v>46</v>
      </c>
      <c r="D12" s="1" t="s">
        <v>47</v>
      </c>
      <c r="E12" s="1" t="s">
        <v>48</v>
      </c>
      <c r="F12" s="2">
        <v>1</v>
      </c>
      <c r="G12">
        <v>2710246</v>
      </c>
      <c r="J12" s="2">
        <v>8.6999999999999994E-2</v>
      </c>
      <c r="K12" s="2">
        <f t="shared" si="1"/>
        <v>8.6999999999999994E-2</v>
      </c>
      <c r="L12" s="2">
        <v>5.0700000000000002E-2</v>
      </c>
      <c r="M12" s="2">
        <f t="shared" si="2"/>
        <v>5.0700000000000002E-2</v>
      </c>
      <c r="N12" s="15" t="str">
        <f>CONCATENATE(E12,IF(ISBLANK(E12),""," = "),A12)</f>
        <v>C1 = 15 nF, 100 V, 10 %, PET, lead spacing 5/7.5 mm</v>
      </c>
    </row>
    <row r="13" spans="1:15" ht="15" x14ac:dyDescent="0.2">
      <c r="A13" s="1" t="s">
        <v>51</v>
      </c>
      <c r="C13"/>
      <c r="E13" s="1" t="s">
        <v>50</v>
      </c>
      <c r="F13" s="2">
        <v>0</v>
      </c>
      <c r="G13"/>
      <c r="K13" s="2">
        <f t="shared" si="1"/>
        <v>0</v>
      </c>
      <c r="M13" s="2">
        <f t="shared" si="2"/>
        <v>0</v>
      </c>
      <c r="N13" s="15" t="str">
        <f t="shared" si="0"/>
        <v>C2 = leave open, see text</v>
      </c>
    </row>
    <row r="14" spans="1:15" ht="15" x14ac:dyDescent="0.2">
      <c r="A14" s="22" t="s">
        <v>55</v>
      </c>
      <c r="B14" s="21" t="s">
        <v>52</v>
      </c>
      <c r="C14" s="21" t="s">
        <v>53</v>
      </c>
      <c r="D14" s="21" t="s">
        <v>47</v>
      </c>
      <c r="E14" s="21" t="s">
        <v>54</v>
      </c>
      <c r="F14" s="21">
        <v>2</v>
      </c>
      <c r="G14" s="21">
        <v>1141777</v>
      </c>
      <c r="J14" s="2">
        <v>7.4399999999999994E-2</v>
      </c>
      <c r="K14" s="2">
        <f t="shared" si="1"/>
        <v>0.14879999999999999</v>
      </c>
      <c r="L14" s="2">
        <v>5.7099999999999998E-2</v>
      </c>
      <c r="M14" s="2">
        <f t="shared" si="2"/>
        <v>0.1142</v>
      </c>
      <c r="N14" s="15" t="str">
        <f>CONCATENATE(E14,IF(ISBLANK(E14),""," = "),A14)</f>
        <v>C3,C4 = 100 nF, 50 V, 10 %, X7R, lead spacing 5/7.5 mm</v>
      </c>
    </row>
    <row r="15" spans="1:15" s="6" customFormat="1" ht="15" x14ac:dyDescent="0.2">
      <c r="A15" s="5" t="s">
        <v>56</v>
      </c>
      <c r="B15" s="5"/>
      <c r="C15" s="5"/>
      <c r="D15" s="5"/>
      <c r="E15" s="5"/>
      <c r="F15" s="6">
        <f>SUM(F16:F21)</f>
        <v>10</v>
      </c>
      <c r="N15" s="18" t="str">
        <f t="shared" si="0"/>
        <v>Semiconductor</v>
      </c>
    </row>
    <row r="16" spans="1:15" ht="15" x14ac:dyDescent="0.2">
      <c r="A16" s="1" t="s">
        <v>92</v>
      </c>
      <c r="B16" s="1" t="s">
        <v>21</v>
      </c>
      <c r="C16" t="s">
        <v>57</v>
      </c>
      <c r="D16" s="1" t="s">
        <v>58</v>
      </c>
      <c r="E16" s="1" t="s">
        <v>59</v>
      </c>
      <c r="F16" s="2">
        <v>4</v>
      </c>
      <c r="G16">
        <v>2675796</v>
      </c>
      <c r="J16" s="2">
        <v>5.9700000000000003E-2</v>
      </c>
      <c r="K16" s="2">
        <f t="shared" si="1"/>
        <v>0.23880000000000001</v>
      </c>
      <c r="L16" s="2">
        <v>3.4099999999999998E-2</v>
      </c>
      <c r="M16" s="2">
        <f t="shared" si="2"/>
        <v>0.13639999999999999</v>
      </c>
      <c r="N16" s="15" t="str">
        <f t="shared" si="0"/>
        <v>D1-D4 = 1N4007, DO-41</v>
      </c>
    </row>
    <row r="17" spans="1:14" ht="15" x14ac:dyDescent="0.2">
      <c r="A17" s="1" t="s">
        <v>93</v>
      </c>
      <c r="B17" s="1" t="s">
        <v>21</v>
      </c>
      <c r="C17" s="1" t="s">
        <v>62</v>
      </c>
      <c r="D17" s="1" t="s">
        <v>60</v>
      </c>
      <c r="E17" s="1" t="s">
        <v>61</v>
      </c>
      <c r="F17" s="2">
        <v>2</v>
      </c>
      <c r="G17">
        <v>2675146</v>
      </c>
      <c r="J17" s="2">
        <v>3.5099999999999999E-2</v>
      </c>
      <c r="K17" s="2">
        <f t="shared" si="1"/>
        <v>7.0199999999999999E-2</v>
      </c>
      <c r="L17" s="2">
        <v>0.02</v>
      </c>
      <c r="M17" s="2">
        <f t="shared" si="2"/>
        <v>0.04</v>
      </c>
      <c r="N17" s="15" t="str">
        <f t="shared" si="0"/>
        <v>D5,D6 = 1N4148, DO-35</v>
      </c>
    </row>
    <row r="18" spans="1:14" ht="15" x14ac:dyDescent="0.2">
      <c r="A18" s="1" t="s">
        <v>94</v>
      </c>
      <c r="B18" s="1" t="s">
        <v>21</v>
      </c>
      <c r="C18" s="1" t="s">
        <v>69</v>
      </c>
      <c r="D18" s="1" t="s">
        <v>70</v>
      </c>
      <c r="E18" s="1" t="s">
        <v>71</v>
      </c>
      <c r="F18" s="2">
        <v>1</v>
      </c>
      <c r="G18">
        <v>1574381</v>
      </c>
      <c r="J18" s="2">
        <v>0.127</v>
      </c>
      <c r="K18" s="2">
        <f t="shared" si="1"/>
        <v>0.127</v>
      </c>
      <c r="L18" s="2">
        <v>7.2499999999999995E-2</v>
      </c>
      <c r="M18" s="2">
        <f t="shared" si="2"/>
        <v>7.2499999999999995E-2</v>
      </c>
      <c r="N18" s="15" t="str">
        <f>CONCATENATE(E18,IF(ISBLANK(E18),""," = "),A18)</f>
        <v>T1 = BC547B, TO-92</v>
      </c>
    </row>
    <row r="19" spans="1:14" ht="15" x14ac:dyDescent="0.2">
      <c r="A19" s="1" t="s">
        <v>95</v>
      </c>
      <c r="B19" s="1" t="s">
        <v>89</v>
      </c>
      <c r="C19" s="1" t="s">
        <v>90</v>
      </c>
      <c r="D19" s="1" t="s">
        <v>70</v>
      </c>
      <c r="E19" s="1" t="s">
        <v>91</v>
      </c>
      <c r="F19" s="2">
        <v>1</v>
      </c>
      <c r="G19">
        <v>2453804</v>
      </c>
      <c r="J19" s="2">
        <v>0.152</v>
      </c>
      <c r="K19" s="2">
        <f t="shared" si="1"/>
        <v>0.152</v>
      </c>
      <c r="L19" s="2">
        <v>6.13E-2</v>
      </c>
      <c r="M19" s="2">
        <f t="shared" si="2"/>
        <v>6.13E-2</v>
      </c>
      <c r="N19" s="15" t="str">
        <f>CONCATENATE(E19,IF(ISBLANK(E19),""," = "),A19)</f>
        <v>T2 = BC557B, TO-92</v>
      </c>
    </row>
    <row r="20" spans="1:14" ht="15" x14ac:dyDescent="0.2">
      <c r="A20" s="1" t="s">
        <v>107</v>
      </c>
      <c r="B20" s="1" t="s">
        <v>52</v>
      </c>
      <c r="C20" s="1" t="s">
        <v>63</v>
      </c>
      <c r="D20" s="1" t="s">
        <v>63</v>
      </c>
      <c r="E20" s="1" t="s">
        <v>65</v>
      </c>
      <c r="F20" s="2">
        <v>1</v>
      </c>
      <c r="G20" s="2">
        <v>1469507</v>
      </c>
      <c r="J20" s="2">
        <v>1.37</v>
      </c>
      <c r="K20" s="2">
        <f t="shared" si="1"/>
        <v>1.37</v>
      </c>
      <c r="L20" s="2">
        <v>0.97299999999999998</v>
      </c>
      <c r="M20" s="2">
        <f t="shared" si="2"/>
        <v>0.97299999999999998</v>
      </c>
      <c r="N20" s="15" t="str">
        <f>CONCATENATE(E20,IF(ISBLANK(E20),""," = "),A20)</f>
        <v>IC1 = CNY65, DIP-4 HV (L x W = 17.8 x 9.6 mm)</v>
      </c>
    </row>
    <row r="21" spans="1:14" ht="15" x14ac:dyDescent="0.2">
      <c r="A21" s="1" t="s">
        <v>96</v>
      </c>
      <c r="B21" s="1" t="s">
        <v>66</v>
      </c>
      <c r="C21" s="1" t="s">
        <v>64</v>
      </c>
      <c r="D21" s="1" t="s">
        <v>67</v>
      </c>
      <c r="E21" s="1" t="s">
        <v>68</v>
      </c>
      <c r="F21" s="2">
        <v>1</v>
      </c>
      <c r="G21" s="2">
        <v>2294230</v>
      </c>
      <c r="J21" s="2">
        <v>0.33400000000000002</v>
      </c>
      <c r="K21" s="2">
        <f t="shared" si="1"/>
        <v>0.33400000000000002</v>
      </c>
      <c r="L21" s="2">
        <v>0.161</v>
      </c>
      <c r="M21" s="2">
        <f t="shared" si="2"/>
        <v>0.161</v>
      </c>
      <c r="N21" s="15" t="str">
        <f>CONCATENATE(E21,IF(ISBLANK(E21),""," = "),A21)</f>
        <v>IC2 = LM393P, DIP-8</v>
      </c>
    </row>
    <row r="22" spans="1:14" s="6" customFormat="1" ht="15" x14ac:dyDescent="0.2">
      <c r="A22" s="5" t="s">
        <v>8</v>
      </c>
      <c r="B22" s="5"/>
      <c r="C22" s="5"/>
      <c r="D22" s="5"/>
      <c r="E22" s="5"/>
      <c r="N22" s="18" t="str">
        <f t="shared" si="0"/>
        <v>Other</v>
      </c>
    </row>
    <row r="23" spans="1:14" ht="15" x14ac:dyDescent="0.2">
      <c r="A23" s="1" t="s">
        <v>72</v>
      </c>
      <c r="B23" s="1" t="s">
        <v>73</v>
      </c>
      <c r="C23" t="s">
        <v>74</v>
      </c>
      <c r="D23" s="1" t="s">
        <v>75</v>
      </c>
      <c r="E23" s="1" t="s">
        <v>76</v>
      </c>
      <c r="F23" s="2">
        <v>2</v>
      </c>
      <c r="G23">
        <v>1793006</v>
      </c>
      <c r="J23" s="2">
        <v>1.28</v>
      </c>
      <c r="K23" s="2">
        <f t="shared" si="1"/>
        <v>2.56</v>
      </c>
      <c r="L23" s="2">
        <v>1.19</v>
      </c>
      <c r="M23" s="2">
        <f t="shared" si="2"/>
        <v>2.38</v>
      </c>
      <c r="N23" s="15" t="str">
        <f t="shared" si="0"/>
        <v>K1,K2 = Terminal block 7.68 mm, 2-way, 630 V</v>
      </c>
    </row>
    <row r="24" spans="1:14" ht="15" x14ac:dyDescent="0.2">
      <c r="A24" s="1" t="s">
        <v>82</v>
      </c>
      <c r="B24" s="1" t="s">
        <v>34</v>
      </c>
      <c r="C24" s="1" t="s">
        <v>79</v>
      </c>
      <c r="D24" s="1" t="s">
        <v>83</v>
      </c>
      <c r="E24" s="1" t="s">
        <v>78</v>
      </c>
      <c r="F24" s="2">
        <v>1</v>
      </c>
      <c r="G24">
        <v>1098454</v>
      </c>
      <c r="J24" s="2">
        <v>0.1075</v>
      </c>
      <c r="K24" s="2">
        <f>PRODUCT(F24,J24)</f>
        <v>0.1075</v>
      </c>
      <c r="L24" s="2">
        <v>0.1075</v>
      </c>
      <c r="M24" s="2">
        <f>PRODUCT(F24,L24)</f>
        <v>0.1075</v>
      </c>
      <c r="N24" s="15" t="str">
        <f>CONCATENATE(E24,IF(ISBLANK(E24),""," = "),A24)</f>
        <v>K3 = Pin header, 1 row, 2-way, vertical, pitch 2.54 mm</v>
      </c>
    </row>
    <row r="25" spans="1:14" ht="15" x14ac:dyDescent="0.2">
      <c r="A25" s="1" t="s">
        <v>80</v>
      </c>
      <c r="B25" s="1" t="s">
        <v>34</v>
      </c>
      <c r="C25" s="1" t="s">
        <v>79</v>
      </c>
      <c r="D25" s="1" t="s">
        <v>81</v>
      </c>
      <c r="E25" s="1" t="s">
        <v>77</v>
      </c>
      <c r="F25" s="2">
        <v>1</v>
      </c>
      <c r="G25">
        <v>1098454</v>
      </c>
      <c r="J25" s="2">
        <v>0.26879999999999998</v>
      </c>
      <c r="K25" s="2">
        <f t="shared" si="1"/>
        <v>0.26879999999999998</v>
      </c>
      <c r="L25" s="2">
        <v>0.2213</v>
      </c>
      <c r="M25" s="2">
        <f t="shared" si="2"/>
        <v>0.2213</v>
      </c>
      <c r="N25" s="15" t="str">
        <f>CONCATENATE(E25,IF(ISBLANK(E25),""," = "),A25)</f>
        <v>K4 = Pin header, 1 row, 5-way, vertical, pitch 2.54 mm</v>
      </c>
    </row>
    <row r="26" spans="1:14" s="6" customFormat="1" ht="15" x14ac:dyDescent="0.2">
      <c r="A26" s="5" t="s">
        <v>9</v>
      </c>
      <c r="B26" s="5"/>
      <c r="C26" s="5"/>
      <c r="D26" s="5"/>
      <c r="E26" s="5"/>
      <c r="N26" s="18" t="str">
        <f t="shared" si="0"/>
        <v>Misc.</v>
      </c>
    </row>
    <row r="27" spans="1:14" s="8" customFormat="1" ht="15" x14ac:dyDescent="0.2">
      <c r="A27" s="7" t="s">
        <v>84</v>
      </c>
      <c r="B27" s="7"/>
      <c r="C27" s="7"/>
      <c r="D27" s="7"/>
      <c r="E27" s="7"/>
      <c r="N27" s="15" t="str">
        <f t="shared" si="0"/>
        <v>PCB 180611-1 v1.0</v>
      </c>
    </row>
    <row r="28" spans="1:14" ht="15" x14ac:dyDescent="0.2">
      <c r="J28" s="23" t="s">
        <v>86</v>
      </c>
      <c r="K28" s="2">
        <f>SUM(K4:K25)</f>
        <v>6.0523999999999996</v>
      </c>
      <c r="L28" s="23" t="s">
        <v>85</v>
      </c>
      <c r="M28" s="2">
        <f>SUM(M4:M25)</f>
        <v>4.8175999999999997</v>
      </c>
      <c r="N28" s="15" t="str">
        <f t="shared" si="0"/>
        <v/>
      </c>
    </row>
    <row r="29" spans="1:14" ht="15" x14ac:dyDescent="0.2">
      <c r="A29" s="1" t="s">
        <v>100</v>
      </c>
      <c r="G29" s="8"/>
      <c r="N29" s="15" t="str">
        <f t="shared" si="0"/>
        <v>optional, socket for IC2</v>
      </c>
    </row>
    <row r="30" spans="1:14" ht="15" x14ac:dyDescent="0.2">
      <c r="A30" s="1" t="s">
        <v>97</v>
      </c>
      <c r="B30" s="1" t="s">
        <v>21</v>
      </c>
      <c r="C30" s="1" t="s">
        <v>98</v>
      </c>
      <c r="D30" s="1" t="s">
        <v>99</v>
      </c>
      <c r="E30" s="1" t="s">
        <v>68</v>
      </c>
      <c r="F30" s="2">
        <v>1</v>
      </c>
      <c r="G30" s="2">
        <v>2668408</v>
      </c>
      <c r="J30">
        <v>0.13600000000000001</v>
      </c>
      <c r="K30">
        <f t="shared" ref="K30" si="3">PRODUCT(F30,J30)</f>
        <v>0.13600000000000001</v>
      </c>
      <c r="L30">
        <v>0.13600000000000001</v>
      </c>
      <c r="M30">
        <f>(PRODUCT(F30,L30))</f>
        <v>0.13600000000000001</v>
      </c>
      <c r="N30" s="15" t="str">
        <f t="shared" si="0"/>
        <v>IC2 = IC socket, 8 Contacts, DIP, 2.54 mm, 7.62 mm</v>
      </c>
    </row>
    <row r="31" spans="1:14" ht="15" x14ac:dyDescent="0.2">
      <c r="N31" s="15" t="str">
        <f t="shared" si="0"/>
        <v/>
      </c>
    </row>
    <row r="32" spans="1:14" ht="15" x14ac:dyDescent="0.2">
      <c r="I32" s="2" t="s">
        <v>101</v>
      </c>
      <c r="J32" s="23" t="s">
        <v>86</v>
      </c>
      <c r="K32" s="2">
        <f>SUM(K4:K25)+K30</f>
        <v>6.1883999999999997</v>
      </c>
      <c r="L32" s="23" t="s">
        <v>85</v>
      </c>
      <c r="M32" s="2">
        <f>SUM(M4:M25)+M30</f>
        <v>4.9535999999999998</v>
      </c>
      <c r="N32" s="15" t="str">
        <f t="shared" si="0"/>
        <v/>
      </c>
    </row>
    <row r="33" spans="1:14" ht="15" x14ac:dyDescent="0.2">
      <c r="N33" s="15" t="str">
        <f t="shared" si="0"/>
        <v/>
      </c>
    </row>
    <row r="34" spans="1:14" ht="15" x14ac:dyDescent="0.2">
      <c r="N34" s="15" t="str">
        <f t="shared" si="0"/>
        <v/>
      </c>
    </row>
    <row r="35" spans="1:14" ht="15" x14ac:dyDescent="0.2">
      <c r="N35" s="15" t="str">
        <f t="shared" si="0"/>
        <v/>
      </c>
    </row>
    <row r="36" spans="1:14" ht="15" x14ac:dyDescent="0.2">
      <c r="N36" s="15" t="str">
        <f t="shared" si="0"/>
        <v/>
      </c>
    </row>
    <row r="37" spans="1:14" ht="15" x14ac:dyDescent="0.2">
      <c r="N37" s="15" t="str">
        <f t="shared" si="0"/>
        <v/>
      </c>
    </row>
    <row r="38" spans="1:14" ht="15" x14ac:dyDescent="0.2">
      <c r="A38"/>
      <c r="N38" s="15" t="str">
        <f t="shared" si="0"/>
        <v/>
      </c>
    </row>
    <row r="39" spans="1:14" ht="15" x14ac:dyDescent="0.2">
      <c r="A39"/>
      <c r="N39" s="15" t="str">
        <f t="shared" si="0"/>
        <v/>
      </c>
    </row>
    <row r="40" spans="1:14" ht="15" x14ac:dyDescent="0.2">
      <c r="A40"/>
      <c r="N40" s="15" t="str">
        <f t="shared" si="0"/>
        <v/>
      </c>
    </row>
    <row r="41" spans="1:14" ht="15" x14ac:dyDescent="0.2">
      <c r="A41"/>
      <c r="N41" s="15" t="str">
        <f t="shared" si="0"/>
        <v/>
      </c>
    </row>
    <row r="42" spans="1:14" ht="15" x14ac:dyDescent="0.2">
      <c r="A42"/>
      <c r="N42" s="15" t="str">
        <f t="shared" si="0"/>
        <v/>
      </c>
    </row>
    <row r="43" spans="1:14" ht="15" x14ac:dyDescent="0.2">
      <c r="N43" s="15" t="str">
        <f t="shared" si="0"/>
        <v/>
      </c>
    </row>
    <row r="44" spans="1:14" ht="15" x14ac:dyDescent="0.2">
      <c r="N44" s="15" t="str">
        <f t="shared" si="0"/>
        <v/>
      </c>
    </row>
    <row r="45" spans="1:14" ht="15" x14ac:dyDescent="0.2">
      <c r="N45" s="15" t="str">
        <f t="shared" si="0"/>
        <v/>
      </c>
    </row>
    <row r="46" spans="1:14" ht="15" x14ac:dyDescent="0.2">
      <c r="A46"/>
      <c r="N46" s="15" t="str">
        <f t="shared" si="0"/>
        <v/>
      </c>
    </row>
    <row r="47" spans="1:14" ht="15" x14ac:dyDescent="0.2">
      <c r="N47" s="15" t="str">
        <f t="shared" si="0"/>
        <v/>
      </c>
    </row>
    <row r="48" spans="1:14" ht="15" x14ac:dyDescent="0.2">
      <c r="N48" s="15" t="str">
        <f t="shared" si="0"/>
        <v/>
      </c>
    </row>
    <row r="49" spans="14:14" ht="15" x14ac:dyDescent="0.2">
      <c r="N49" s="15" t="str">
        <f t="shared" si="0"/>
        <v/>
      </c>
    </row>
    <row r="50" spans="14:14" ht="15" x14ac:dyDescent="0.2">
      <c r="N50" s="15" t="str">
        <f t="shared" si="0"/>
        <v/>
      </c>
    </row>
    <row r="51" spans="14:14" ht="15" x14ac:dyDescent="0.2">
      <c r="N51" s="15" t="str">
        <f t="shared" si="0"/>
        <v/>
      </c>
    </row>
    <row r="52" spans="14:14" ht="15" x14ac:dyDescent="0.2">
      <c r="N52" s="15" t="str">
        <f t="shared" si="0"/>
        <v/>
      </c>
    </row>
    <row r="53" spans="14:14" ht="15" x14ac:dyDescent="0.2">
      <c r="N53" s="15" t="str">
        <f t="shared" si="0"/>
        <v/>
      </c>
    </row>
    <row r="54" spans="14:14" ht="15" x14ac:dyDescent="0.2">
      <c r="N54" s="15" t="str">
        <f t="shared" si="0"/>
        <v/>
      </c>
    </row>
    <row r="55" spans="14:14" ht="15" x14ac:dyDescent="0.2">
      <c r="N55" s="15" t="str">
        <f t="shared" si="0"/>
        <v/>
      </c>
    </row>
    <row r="56" spans="14:14" ht="15" x14ac:dyDescent="0.2">
      <c r="N56" s="15" t="str">
        <f t="shared" si="0"/>
        <v/>
      </c>
    </row>
    <row r="57" spans="14:14" ht="15" x14ac:dyDescent="0.2">
      <c r="N57" s="15" t="str">
        <f t="shared" si="0"/>
        <v/>
      </c>
    </row>
    <row r="58" spans="14:14" ht="15" x14ac:dyDescent="0.2">
      <c r="N58" s="15" t="str">
        <f t="shared" si="0"/>
        <v/>
      </c>
    </row>
    <row r="59" spans="14:14" ht="15" x14ac:dyDescent="0.2">
      <c r="N59" s="15" t="str">
        <f t="shared" si="0"/>
        <v/>
      </c>
    </row>
    <row r="60" spans="14:14" ht="15" x14ac:dyDescent="0.2">
      <c r="N60" s="15" t="str">
        <f t="shared" si="0"/>
        <v/>
      </c>
    </row>
    <row r="61" spans="14:14" ht="15" x14ac:dyDescent="0.2">
      <c r="N61" s="15" t="str">
        <f t="shared" si="0"/>
        <v/>
      </c>
    </row>
    <row r="62" spans="14:14" ht="15" x14ac:dyDescent="0.2">
      <c r="N62" s="15" t="str">
        <f t="shared" si="0"/>
        <v/>
      </c>
    </row>
    <row r="63" spans="14:14" ht="15" x14ac:dyDescent="0.2">
      <c r="N63" s="15" t="str">
        <f t="shared" si="0"/>
        <v/>
      </c>
    </row>
    <row r="64" spans="14:14" ht="15" x14ac:dyDescent="0.2">
      <c r="N64" s="15" t="str">
        <f t="shared" si="0"/>
        <v/>
      </c>
    </row>
    <row r="65" spans="14:14" ht="15" x14ac:dyDescent="0.2">
      <c r="N65" s="15" t="str">
        <f t="shared" si="0"/>
        <v/>
      </c>
    </row>
    <row r="66" spans="14:14" ht="15" x14ac:dyDescent="0.2">
      <c r="N66" s="15" t="str">
        <f t="shared" si="0"/>
        <v/>
      </c>
    </row>
    <row r="67" spans="14:14" ht="15" x14ac:dyDescent="0.2">
      <c r="N67" s="15" t="str">
        <f t="shared" si="0"/>
        <v/>
      </c>
    </row>
    <row r="68" spans="14:14" ht="15" x14ac:dyDescent="0.2">
      <c r="N68" s="15" t="str">
        <f t="shared" si="0"/>
        <v/>
      </c>
    </row>
    <row r="69" spans="14:14" ht="15" x14ac:dyDescent="0.2">
      <c r="N69" s="15" t="str">
        <f t="shared" si="0"/>
        <v/>
      </c>
    </row>
    <row r="70" spans="14:14" ht="15" x14ac:dyDescent="0.2">
      <c r="N70" s="15" t="str">
        <f t="shared" si="0"/>
        <v/>
      </c>
    </row>
    <row r="71" spans="14:14" ht="15" x14ac:dyDescent="0.2">
      <c r="N71" s="15" t="str">
        <f t="shared" si="0"/>
        <v/>
      </c>
    </row>
    <row r="72" spans="14:14" ht="15" x14ac:dyDescent="0.2">
      <c r="N72" s="15" t="str">
        <f t="shared" si="0"/>
        <v/>
      </c>
    </row>
    <row r="73" spans="14:14" ht="15" x14ac:dyDescent="0.2">
      <c r="N73" s="15" t="str">
        <f t="shared" si="0"/>
        <v/>
      </c>
    </row>
    <row r="74" spans="14:14" ht="15" x14ac:dyDescent="0.2">
      <c r="N74" s="15" t="str">
        <f t="shared" ref="N74:N106" si="4">CONCATENATE(E74,IF(ISBLANK(E74),""," = "),A74)</f>
        <v/>
      </c>
    </row>
    <row r="75" spans="14:14" ht="15" x14ac:dyDescent="0.2">
      <c r="N75" s="15" t="str">
        <f t="shared" si="4"/>
        <v/>
      </c>
    </row>
    <row r="76" spans="14:14" ht="15" x14ac:dyDescent="0.2">
      <c r="N76" s="15" t="str">
        <f t="shared" si="4"/>
        <v/>
      </c>
    </row>
    <row r="77" spans="14:14" ht="15" x14ac:dyDescent="0.2">
      <c r="N77" s="15" t="str">
        <f t="shared" si="4"/>
        <v/>
      </c>
    </row>
    <row r="78" spans="14:14" ht="15" x14ac:dyDescent="0.2">
      <c r="N78" s="15" t="str">
        <f t="shared" si="4"/>
        <v/>
      </c>
    </row>
    <row r="79" spans="14:14" ht="15" x14ac:dyDescent="0.2">
      <c r="N79" s="15" t="str">
        <f t="shared" si="4"/>
        <v/>
      </c>
    </row>
    <row r="80" spans="14:14" ht="15" x14ac:dyDescent="0.2">
      <c r="N80" s="15" t="str">
        <f t="shared" si="4"/>
        <v/>
      </c>
    </row>
    <row r="81" spans="14:14" ht="15" x14ac:dyDescent="0.2">
      <c r="N81" s="15" t="str">
        <f t="shared" si="4"/>
        <v/>
      </c>
    </row>
    <row r="82" spans="14:14" ht="15" x14ac:dyDescent="0.2">
      <c r="N82" s="15" t="str">
        <f t="shared" si="4"/>
        <v/>
      </c>
    </row>
    <row r="83" spans="14:14" ht="15" x14ac:dyDescent="0.2">
      <c r="N83" s="15" t="str">
        <f t="shared" si="4"/>
        <v/>
      </c>
    </row>
    <row r="84" spans="14:14" ht="15" x14ac:dyDescent="0.2">
      <c r="N84" s="15" t="str">
        <f t="shared" si="4"/>
        <v/>
      </c>
    </row>
    <row r="85" spans="14:14" ht="15" x14ac:dyDescent="0.2">
      <c r="N85" s="15" t="str">
        <f t="shared" si="4"/>
        <v/>
      </c>
    </row>
    <row r="86" spans="14:14" ht="15" x14ac:dyDescent="0.2">
      <c r="N86" s="15" t="str">
        <f t="shared" si="4"/>
        <v/>
      </c>
    </row>
    <row r="87" spans="14:14" ht="15" x14ac:dyDescent="0.2">
      <c r="N87" s="15" t="str">
        <f t="shared" si="4"/>
        <v/>
      </c>
    </row>
    <row r="88" spans="14:14" ht="15" x14ac:dyDescent="0.2">
      <c r="N88" s="15" t="str">
        <f t="shared" si="4"/>
        <v/>
      </c>
    </row>
    <row r="89" spans="14:14" ht="15" x14ac:dyDescent="0.2">
      <c r="N89" s="15" t="str">
        <f t="shared" si="4"/>
        <v/>
      </c>
    </row>
    <row r="90" spans="14:14" ht="15" x14ac:dyDescent="0.2">
      <c r="N90" s="15" t="str">
        <f t="shared" si="4"/>
        <v/>
      </c>
    </row>
    <row r="91" spans="14:14" ht="15" x14ac:dyDescent="0.2">
      <c r="N91" s="15" t="str">
        <f t="shared" si="4"/>
        <v/>
      </c>
    </row>
    <row r="92" spans="14:14" ht="15" x14ac:dyDescent="0.2">
      <c r="N92" s="15" t="str">
        <f t="shared" si="4"/>
        <v/>
      </c>
    </row>
    <row r="93" spans="14:14" ht="15" x14ac:dyDescent="0.2">
      <c r="N93" s="15" t="str">
        <f t="shared" si="4"/>
        <v/>
      </c>
    </row>
    <row r="94" spans="14:14" ht="15" x14ac:dyDescent="0.2">
      <c r="N94" s="15" t="str">
        <f t="shared" si="4"/>
        <v/>
      </c>
    </row>
    <row r="95" spans="14:14" ht="15" x14ac:dyDescent="0.2">
      <c r="N95" s="15" t="str">
        <f t="shared" si="4"/>
        <v/>
      </c>
    </row>
    <row r="96" spans="14:14" ht="15" x14ac:dyDescent="0.2">
      <c r="N96" s="15" t="str">
        <f t="shared" si="4"/>
        <v/>
      </c>
    </row>
    <row r="97" spans="14:14" ht="15" x14ac:dyDescent="0.2">
      <c r="N97" s="15" t="str">
        <f t="shared" si="4"/>
        <v/>
      </c>
    </row>
    <row r="98" spans="14:14" ht="15" x14ac:dyDescent="0.2">
      <c r="N98" s="15" t="str">
        <f t="shared" si="4"/>
        <v/>
      </c>
    </row>
    <row r="99" spans="14:14" ht="15" x14ac:dyDescent="0.2">
      <c r="N99" s="15" t="str">
        <f t="shared" si="4"/>
        <v/>
      </c>
    </row>
    <row r="100" spans="14:14" ht="15" x14ac:dyDescent="0.2">
      <c r="N100" s="15" t="str">
        <f t="shared" si="4"/>
        <v/>
      </c>
    </row>
    <row r="101" spans="14:14" ht="15" x14ac:dyDescent="0.2">
      <c r="N101" s="15" t="str">
        <f t="shared" si="4"/>
        <v/>
      </c>
    </row>
    <row r="102" spans="14:14" ht="15" x14ac:dyDescent="0.2">
      <c r="N102" s="15" t="str">
        <f t="shared" si="4"/>
        <v/>
      </c>
    </row>
    <row r="103" spans="14:14" ht="15" x14ac:dyDescent="0.2">
      <c r="N103" s="15" t="str">
        <f t="shared" si="4"/>
        <v/>
      </c>
    </row>
    <row r="104" spans="14:14" ht="15" x14ac:dyDescent="0.2">
      <c r="N104" s="15" t="str">
        <f t="shared" si="4"/>
        <v/>
      </c>
    </row>
    <row r="105" spans="14:14" ht="15" x14ac:dyDescent="0.2">
      <c r="N105" s="15" t="str">
        <f t="shared" si="4"/>
        <v/>
      </c>
    </row>
    <row r="106" spans="14:14" ht="15" x14ac:dyDescent="0.2">
      <c r="N106" s="15" t="str">
        <f t="shared" si="4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70" firstPageNumber="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25" t="s">
        <v>10</v>
      </c>
      <c r="B1" s="25"/>
      <c r="C1" s="25"/>
      <c r="D1" s="25"/>
    </row>
    <row r="2" spans="1:4" s="9" customFormat="1" ht="14.85" customHeight="1" x14ac:dyDescent="0.2">
      <c r="A2" s="10" t="s">
        <v>11</v>
      </c>
      <c r="B2" s="11" t="s">
        <v>12</v>
      </c>
      <c r="C2" s="11" t="s">
        <v>13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BOM</vt:lpstr>
      <vt:lpstr>history</vt:lpstr>
      <vt:lpstr>BOM!Print_Area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Giesberts | Elektor Labs</dc:creator>
  <cp:lastModifiedBy>Ton Giesberts | Elektor Labs</cp:lastModifiedBy>
  <cp:lastPrinted>2018-10-10T07:04:56Z</cp:lastPrinted>
  <dcterms:created xsi:type="dcterms:W3CDTF">2009-05-15T08:53:47Z</dcterms:created>
  <dcterms:modified xsi:type="dcterms:W3CDTF">2018-11-21T09:14:37Z</dcterms:modified>
</cp:coreProperties>
</file>