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cts\19xxxx\191145 M5stack doorbell with Telegram\02_lab\documentation\"/>
    </mc:Choice>
  </mc:AlternateContent>
  <xr:revisionPtr revIDLastSave="0" documentId="13_ncr:1_{57578E1B-AFBF-4133-9674-EAA76D26299D}" xr6:coauthVersionLast="45" xr6:coauthVersionMax="45" xr10:uidLastSave="{00000000-0000-0000-0000-000000000000}"/>
  <bookViews>
    <workbookView xWindow="-108" yWindow="-108" windowWidth="23256" windowHeight="12720" tabRatio="212" xr2:uid="{00000000-000D-0000-FFFF-FFFF00000000}"/>
  </bookViews>
  <sheets>
    <sheet name="BOM" sheetId="1" r:id="rId1"/>
    <sheet name="history" sheetId="2" r:id="rId2"/>
  </sheets>
  <definedNames>
    <definedName name="_xlnm.Print_Area" localSheetId="0">BOM!$A$1:$I$40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8" i="1"/>
  <c r="J23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M5" i="1" l="1"/>
  <c r="M15" i="1" l="1"/>
  <c r="M14" i="1"/>
  <c r="M10" i="1" l="1"/>
  <c r="M9" i="1"/>
  <c r="M13" i="1" l="1"/>
  <c r="M11" i="1"/>
  <c r="M4" i="1" l="1"/>
  <c r="F8" i="1" l="1"/>
  <c r="F7" i="1"/>
  <c r="M18" i="1" l="1"/>
  <c r="F12" i="1" l="1"/>
  <c r="M19" i="1" s="1"/>
  <c r="F3" i="1"/>
  <c r="F6" i="1"/>
  <c r="J3" i="1"/>
</calcChain>
</file>

<file path=xl/sharedStrings.xml><?xml version="1.0" encoding="utf-8"?>
<sst xmlns="http://schemas.openxmlformats.org/spreadsheetml/2006/main" count="69" uniqueCount="66">
  <si>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</si>
  <si>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</si>
  <si>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</si>
  <si>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</si>
  <si>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</si>
  <si>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</si>
  <si>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</si>
  <si>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</si>
  <si>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</si>
  <si>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</si>
  <si>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</si>
  <si>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</si>
  <si>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</si>
  <si>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</si>
  <si>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</si>
  <si>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</si>
  <si>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copy colom J - past value only</t>
  </si>
  <si>
    <t>BOMformul</t>
  </si>
  <si>
    <t>BOM for editors</t>
  </si>
  <si>
    <t>Multicomp</t>
  </si>
  <si>
    <t>Inductor</t>
  </si>
  <si>
    <t>IC1</t>
  </si>
  <si>
    <t xml:space="preserve">TOTAL: </t>
  </si>
  <si>
    <t>Prices: 100+ Farnell (unless otherwise stated)</t>
  </si>
  <si>
    <t>K2</t>
  </si>
  <si>
    <t>D1</t>
  </si>
  <si>
    <t>ON Semiconductor</t>
  </si>
  <si>
    <t>SOS Electronic</t>
  </si>
  <si>
    <r>
      <t>10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</si>
  <si>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res10e</t>
  </si>
  <si>
    <t>MCF 0.25W 10K</t>
  </si>
  <si>
    <t>1N4148, 100 V, 200 mA, 4 ns</t>
  </si>
  <si>
    <t>NXP</t>
  </si>
  <si>
    <t>1N4148</t>
  </si>
  <si>
    <t>ELPP-DO-35-x</t>
  </si>
  <si>
    <t>BC337, 45 V, 800 mA, 625 mW, hfe=400</t>
  </si>
  <si>
    <t>Fairchild Semiconductor</t>
  </si>
  <si>
    <t>BC337-25</t>
  </si>
  <si>
    <t>ELPP-TO-92</t>
  </si>
  <si>
    <t xml:space="preserve">T1 </t>
  </si>
  <si>
    <t>Signal Relay, 5 VDC, DPDT, 1 A, Omron G5V-2-H1 5DC - </t>
  </si>
  <si>
    <t>Omron</t>
  </si>
  <si>
    <t>RE1</t>
  </si>
  <si>
    <t>DIP4E</t>
  </si>
  <si>
    <t>G5V-2-H1 5DC</t>
  </si>
  <si>
    <t>Terminal block 5.08 mm, 2-way, 630 V</t>
  </si>
  <si>
    <t>Phoenix Contact</t>
  </si>
  <si>
    <t>MKDSN 1,5/2-5,08</t>
  </si>
  <si>
    <t>ELPP-TB-508-2</t>
  </si>
  <si>
    <t>K1,K3</t>
  </si>
  <si>
    <t>PCB 191145-1 V1.0</t>
  </si>
  <si>
    <t>BOM::191145-1::v1.0::M5Stack doorbell</t>
  </si>
  <si>
    <t>TE Connectivity</t>
  </si>
  <si>
    <t>4-103322-2</t>
  </si>
  <si>
    <t>ELPP-DIL-M-xxx-V</t>
  </si>
  <si>
    <t>Pin header, breakable, 2 rows, 30-way, vertical</t>
  </si>
  <si>
    <t>AC Optocoupler, Transistor Output, 1 Channel, DIP, 4 Pins, 50 mA, 5 kV, 50 %, FOD814A</t>
  </si>
  <si>
    <t>FOD814A</t>
  </si>
  <si>
    <r>
      <t>2.2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</si>
  <si>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R1</t>
  </si>
  <si>
    <t>MCF 0.25W 2k2</t>
  </si>
  <si>
    <t>R2,R3</t>
  </si>
  <si>
    <t>M5Stack</t>
  </si>
  <si>
    <t>Elektor</t>
  </si>
  <si>
    <t>M5Stack ESP32 Basic Core (or other ESP32 module)</t>
  </si>
  <si>
    <t>SKU 18405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</si>
</sst>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2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 applyFont="1" applyFill="1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 applyFont="1"/>
    <xf numFmtId="0" fontId="0" fillId="0" borderId="0" xfId="0" applyFont="1"/>
    <xf numFmtId="49" fontId="4" fillId="0" borderId="0" xfId="0" applyNumberFormat="1" applyFont="1" applyFill="1"/>
    <xf numFmtId="0" fontId="9" fillId="0" borderId="0" xfId="0" applyFont="1" applyAlignment="1">
      <alignment vertical="center"/>
    </xf>
    <xf numFmtId="49" fontId="4" fillId="0" borderId="0" xfId="0" applyNumberFormat="1" applyFont="1" applyFill="1"/>
    <xf numFmtId="0" fontId="0" fillId="0" borderId="0" xfId="0" applyFont="1"/>
    <xf numFmtId="0" fontId="10" fillId="0" borderId="0" xfId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 applyFont="1" applyFill="1"/>
    <xf numFmtId="164" fontId="0" fillId="0" borderId="0" xfId="0" applyNumberFormat="1" applyFont="1"/>
    <xf numFmtId="164" fontId="3" fillId="3" borderId="0" xfId="0" applyNumberFormat="1" applyFont="1" applyFill="1"/>
    <xf numFmtId="164" fontId="3" fillId="5" borderId="0" xfId="0" applyNumberFormat="1" applyFont="1" applyFill="1"/>
    <xf numFmtId="0" fontId="0" fillId="0" borderId="0" xfId="0" applyFont="1" applyFill="1"/>
    <xf numFmtId="0" fontId="9" fillId="0" borderId="0" xfId="0" applyFont="1" applyFill="1" applyAlignment="1">
      <alignment vertical="center"/>
    </xf>
    <xf numFmtId="164" fontId="0" fillId="0" borderId="0" xfId="0" applyNumberFormat="1" applyFont="1" applyFill="1"/>
    <xf numFmtId="49" fontId="0" fillId="0" borderId="0" xfId="0" applyNumberFormat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3"/>
  <sheetViews>
    <sheetView tabSelected="1" zoomScale="85" zoomScaleNormal="85" workbookViewId="0">
      <selection activeCell="B27" sqref="B27"/>
    </sheetView>
  </sheetViews>
  <sheetFormatPr defaultColWidth="11.5546875" defaultRowHeight="13.2" x14ac:dyDescent="0.25"/>
  <cols>
    <col min="1" max="1" width="33.88671875" style="1" bestFit="1" customWidth="1"/>
    <col min="2" max="2" width="22.33203125" style="1" customWidth="1"/>
    <col min="3" max="3" width="23.6640625" style="1" customWidth="1"/>
    <col min="4" max="4" width="7.88671875" style="1" customWidth="1"/>
    <col min="5" max="5" width="59.6640625" style="1" bestFit="1" customWidth="1"/>
    <col min="6" max="6" width="6" style="2" bestFit="1" customWidth="1"/>
    <col min="7" max="7" width="10.33203125" style="2" bestFit="1" customWidth="1"/>
    <col min="8" max="8" width="11.5546875" style="2"/>
    <col min="9" max="9" width="20.6640625" style="2" bestFit="1" customWidth="1"/>
    <col min="10" max="10" width="19.109375" style="2" customWidth="1"/>
    <col min="11" max="11" width="48.6640625" style="2" customWidth="1"/>
    <col min="12" max="16384" width="11.5546875" style="2"/>
  </cols>
  <sheetData>
    <row r="1" spans="1:13" s="3" customFormat="1" ht="21" x14ac:dyDescent="0.4">
      <c r="A1" s="44" t="s">
        <v>51</v>
      </c>
      <c r="B1" s="44"/>
      <c r="C1" s="44"/>
      <c r="D1" s="44"/>
      <c r="E1" s="44"/>
      <c r="F1" s="44"/>
      <c r="K1" s="20" t="s">
        <v>16</v>
      </c>
    </row>
    <row r="2" spans="1:13" s="3" customFormat="1" ht="20.399999999999999" x14ac:dyDescent="0.3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5</v>
      </c>
      <c r="H2" s="3" t="s">
        <v>63</v>
      </c>
      <c r="I2" s="3" t="s">
        <v>27</v>
      </c>
      <c r="J2" s="3" t="s">
        <v>17</v>
      </c>
      <c r="K2" s="19" t="s">
        <v>18</v>
      </c>
    </row>
    <row r="3" spans="1:13" s="17" customFormat="1" ht="14.4" x14ac:dyDescent="0.25">
      <c r="A3" s="16" t="s">
        <v>6</v>
      </c>
      <c r="B3" s="16"/>
      <c r="C3" s="16"/>
      <c r="D3" s="16"/>
      <c r="E3" s="16"/>
      <c r="F3" s="17">
        <f>SUM(F4:F4)</f>
        <v>1</v>
      </c>
      <c r="J3" s="18" t="str">
        <f>CONCATENATE(E3,IF(ISBLANK(E3),""," = "),A3)</f>
        <v>Resistor</v>
      </c>
    </row>
    <row r="4" spans="1:13" ht="14.4" x14ac:dyDescent="0.3">
      <c r="A4" s="43" t="s">
        <v>58</v>
      </c>
      <c r="B4" s="1" t="s">
        <v>19</v>
      </c>
      <c r="C4" s="32" t="s">
        <v>60</v>
      </c>
      <c r="D4" s="1" t="s">
        <v>29</v>
      </c>
      <c r="E4" s="1" t="s">
        <v>59</v>
      </c>
      <c r="F4" s="2">
        <v>1</v>
      </c>
      <c r="G4" s="32">
        <v>9339302</v>
      </c>
      <c r="J4" s="15" t="str">
        <f t="shared" ref="J4" si="0">CONCATENATE(E4,IF(ISBLANK(E4),""," = "),A4)</f>
        <v>R1 = 2.2 kΩ, carbon film, 5%, 0.25W, 250V</v>
      </c>
      <c r="L4" s="37">
        <v>0.01</v>
      </c>
      <c r="M4" s="37">
        <f t="shared" ref="M4" si="1">L4*F4</f>
        <v>0.01</v>
      </c>
    </row>
    <row r="5" spans="1:13" s="34" customFormat="1" ht="14.4" x14ac:dyDescent="0.3">
      <c r="A5" s="43" t="s">
        <v>28</v>
      </c>
      <c r="B5" s="33" t="s">
        <v>19</v>
      </c>
      <c r="C5" s="32" t="s">
        <v>30</v>
      </c>
      <c r="D5" s="33" t="s">
        <v>29</v>
      </c>
      <c r="E5" s="33" t="s">
        <v>61</v>
      </c>
      <c r="F5" s="34">
        <v>2</v>
      </c>
      <c r="G5" s="32">
        <v>9339132</v>
      </c>
      <c r="J5" s="35" t="str">
        <f t="shared" ref="J5" si="2">CONCATENATE(E5,IF(ISBLANK(E5),""," = "),A5)</f>
        <v>R2,R3 = 10 kΩ, carbon film, 5%, 0.25W, 250V</v>
      </c>
      <c r="L5" s="37">
        <v>0.01</v>
      </c>
      <c r="M5" s="37">
        <f t="shared" ref="M5" si="3">L5*F5</f>
        <v>0.02</v>
      </c>
    </row>
    <row r="6" spans="1:13" s="17" customFormat="1" ht="14.4" x14ac:dyDescent="0.25">
      <c r="A6" s="16" t="s">
        <v>20</v>
      </c>
      <c r="B6" s="16"/>
      <c r="C6" s="16"/>
      <c r="D6" s="16"/>
      <c r="E6" s="16"/>
      <c r="F6" s="17" t="e">
        <f>SUM(#REF!)</f>
        <v>#REF!</v>
      </c>
      <c r="J6" s="18" t="str">
        <f t="shared" ref="J6" si="4">CONCATENATE(E6,IF(ISBLANK(E6),""," = "),A6)</f>
        <v>Inductor</v>
      </c>
    </row>
    <row r="7" spans="1:13" s="17" customFormat="1" ht="14.4" x14ac:dyDescent="0.25">
      <c r="A7" s="16" t="s">
        <v>7</v>
      </c>
      <c r="B7" s="16"/>
      <c r="C7" s="16"/>
      <c r="D7" s="16"/>
      <c r="E7" s="16"/>
      <c r="F7" s="17" t="e">
        <f>SUM(#REF!)</f>
        <v>#REF!</v>
      </c>
      <c r="J7" s="18" t="str">
        <f t="shared" ref="J7:J70" si="5">CONCATENATE(E7,IF(ISBLANK(E7),""," = "),A7)</f>
        <v>Capacitor</v>
      </c>
      <c r="M7" s="39"/>
    </row>
    <row r="8" spans="1:13" s="6" customFormat="1" ht="14.4" x14ac:dyDescent="0.25">
      <c r="A8" s="5" t="s">
        <v>8</v>
      </c>
      <c r="B8" s="5"/>
      <c r="C8" s="5"/>
      <c r="D8" s="5"/>
      <c r="E8" s="5"/>
      <c r="F8" s="6" t="e">
        <f>SUM(#REF!)</f>
        <v>#REF!</v>
      </c>
      <c r="J8" s="18" t="str">
        <f t="shared" si="5"/>
        <v>Semiconductor</v>
      </c>
    </row>
    <row r="9" spans="1:13" s="40" customFormat="1" ht="14.4" x14ac:dyDescent="0.25">
      <c r="A9" s="36" t="s">
        <v>31</v>
      </c>
      <c r="B9" s="36" t="s">
        <v>32</v>
      </c>
      <c r="C9" s="32" t="s">
        <v>33</v>
      </c>
      <c r="D9" s="36" t="s">
        <v>34</v>
      </c>
      <c r="E9" s="36" t="s">
        <v>25</v>
      </c>
      <c r="F9" s="40">
        <v>1</v>
      </c>
      <c r="G9">
        <v>1081177</v>
      </c>
      <c r="J9" s="41" t="str">
        <f>CONCATENATE(E9,IF(ISBLANK(E9),""," = "),A9)</f>
        <v>D1 = 1N4148, 100 V, 200 mA, 4 ns</v>
      </c>
      <c r="L9" s="42">
        <v>0.02</v>
      </c>
      <c r="M9" s="42">
        <f t="shared" ref="M9:M10" si="6">L9*F9</f>
        <v>0.02</v>
      </c>
    </row>
    <row r="10" spans="1:13" s="40" customFormat="1" ht="14.4" x14ac:dyDescent="0.25">
      <c r="A10" s="36" t="s">
        <v>35</v>
      </c>
      <c r="B10" s="36" t="s">
        <v>36</v>
      </c>
      <c r="C10" t="s">
        <v>37</v>
      </c>
      <c r="D10" s="36" t="s">
        <v>38</v>
      </c>
      <c r="E10" s="36" t="s">
        <v>39</v>
      </c>
      <c r="F10" s="40">
        <v>1</v>
      </c>
      <c r="G10" s="32">
        <v>1228215</v>
      </c>
      <c r="J10" s="41" t="str">
        <f>CONCATENATE(E10,IF(ISBLANK(E10),""," = "),A10)</f>
        <v>T1  = BC337, 45 V, 800 mA, 625 mW, hfe=400</v>
      </c>
      <c r="L10" s="42">
        <v>0.08</v>
      </c>
      <c r="M10" s="42">
        <f t="shared" si="6"/>
        <v>0.08</v>
      </c>
    </row>
    <row r="11" spans="1:13" s="40" customFormat="1" ht="14.4" x14ac:dyDescent="0.25">
      <c r="A11" s="36" t="s">
        <v>56</v>
      </c>
      <c r="B11" s="36" t="s">
        <v>26</v>
      </c>
      <c r="C11" t="s">
        <v>57</v>
      </c>
      <c r="D11" s="36" t="s">
        <v>43</v>
      </c>
      <c r="E11" s="36" t="s">
        <v>21</v>
      </c>
      <c r="F11" s="40">
        <v>1</v>
      </c>
      <c r="G11">
        <v>2453202</v>
      </c>
      <c r="J11" s="41" t="str">
        <f t="shared" si="5"/>
        <v>IC1 = AC Optocoupler, Transistor Output, 1 Channel, DIP, 4 Pins, 50 mA, 5 kV, 50 %, FOD814A</v>
      </c>
      <c r="L11" s="42">
        <v>0.22</v>
      </c>
      <c r="M11" s="42">
        <f t="shared" ref="M11" si="7">L11*F11</f>
        <v>0.22</v>
      </c>
    </row>
    <row r="12" spans="1:13" s="6" customFormat="1" ht="14.4" x14ac:dyDescent="0.25">
      <c r="A12" s="5" t="s">
        <v>9</v>
      </c>
      <c r="B12" s="5"/>
      <c r="C12" s="5"/>
      <c r="D12" s="5"/>
      <c r="E12" s="5"/>
      <c r="F12" s="6">
        <f>SUM(F13:F28)</f>
        <v>5</v>
      </c>
      <c r="J12" s="18" t="str">
        <f t="shared" si="5"/>
        <v>Other</v>
      </c>
      <c r="L12" s="38"/>
      <c r="M12" s="38"/>
    </row>
    <row r="13" spans="1:13" s="34" customFormat="1" ht="14.4" x14ac:dyDescent="0.25">
      <c r="A13" s="36" t="s">
        <v>40</v>
      </c>
      <c r="B13" s="33" t="s">
        <v>41</v>
      </c>
      <c r="C13" t="s">
        <v>44</v>
      </c>
      <c r="D13" s="33"/>
      <c r="E13" s="29" t="s">
        <v>42</v>
      </c>
      <c r="F13" s="34">
        <v>1</v>
      </c>
      <c r="G13">
        <v>9949844</v>
      </c>
      <c r="J13" s="35" t="str">
        <f t="shared" si="5"/>
        <v>RE1 = Signal Relay, 5 VDC, DPDT, 1 A, Omron G5V-2-H1 5DC - </v>
      </c>
      <c r="L13" s="37">
        <v>2.2000000000000002</v>
      </c>
      <c r="M13" s="37">
        <f t="shared" ref="M13:M15" si="8">L13*F13</f>
        <v>2.2000000000000002</v>
      </c>
    </row>
    <row r="14" spans="1:13" s="23" customFormat="1" ht="14.4" x14ac:dyDescent="0.25">
      <c r="A14" s="36" t="s">
        <v>45</v>
      </c>
      <c r="B14" s="25" t="s">
        <v>46</v>
      </c>
      <c r="C14" s="27" t="s">
        <v>47</v>
      </c>
      <c r="D14" s="25" t="s">
        <v>48</v>
      </c>
      <c r="E14" s="25" t="s">
        <v>49</v>
      </c>
      <c r="F14" s="34">
        <v>2</v>
      </c>
      <c r="G14">
        <v>3041440</v>
      </c>
      <c r="H14" s="26"/>
      <c r="I14" s="31"/>
      <c r="J14" s="28" t="str">
        <f t="shared" si="5"/>
        <v>K1,K3 = Terminal block 5.08 mm, 2-way, 630 V</v>
      </c>
      <c r="K14" s="26"/>
      <c r="L14" s="37">
        <v>0.86</v>
      </c>
      <c r="M14" s="37">
        <f t="shared" si="8"/>
        <v>1.72</v>
      </c>
    </row>
    <row r="15" spans="1:13" s="23" customFormat="1" ht="14.4" x14ac:dyDescent="0.25">
      <c r="A15" s="36" t="s">
        <v>55</v>
      </c>
      <c r="B15" s="22" t="s">
        <v>52</v>
      </c>
      <c r="C15" s="43" t="s">
        <v>53</v>
      </c>
      <c r="D15" s="22" t="s">
        <v>54</v>
      </c>
      <c r="E15" s="22" t="s">
        <v>24</v>
      </c>
      <c r="F15" s="34">
        <v>1</v>
      </c>
      <c r="G15">
        <v>1098460</v>
      </c>
      <c r="H15"/>
      <c r="I15" s="30"/>
      <c r="J15" s="24" t="str">
        <f t="shared" si="5"/>
        <v>K2 = Pin header, breakable, 2 rows, 30-way, vertical</v>
      </c>
      <c r="L15" s="37">
        <v>2.5</v>
      </c>
      <c r="M15" s="37">
        <f t="shared" si="8"/>
        <v>2.5</v>
      </c>
    </row>
    <row r="16" spans="1:13" s="34" customFormat="1" ht="14.4" x14ac:dyDescent="0.25">
      <c r="A16" s="36" t="s">
        <v>64</v>
      </c>
      <c r="B16" s="33" t="s">
        <v>62</v>
      </c>
      <c r="C16" s="32"/>
      <c r="D16" s="33"/>
      <c r="E16" s="33"/>
      <c r="G16"/>
      <c r="H16" s="32" t="s">
        <v>65</v>
      </c>
      <c r="J16" s="35" t="str">
        <f t="shared" si="5"/>
        <v>M5Stack ESP32 Basic Core (or other ESP32 module)</v>
      </c>
      <c r="L16" s="37">
        <v>36</v>
      </c>
      <c r="M16" s="37"/>
    </row>
    <row r="17" spans="1:13" s="34" customFormat="1" ht="14.4" x14ac:dyDescent="0.25">
      <c r="A17" s="36"/>
      <c r="B17" s="33"/>
      <c r="C17"/>
      <c r="D17" s="33"/>
      <c r="E17" s="33"/>
      <c r="G17"/>
      <c r="H17" s="32"/>
      <c r="J17" s="35"/>
      <c r="L17" s="37"/>
      <c r="M17" s="37"/>
    </row>
    <row r="18" spans="1:13" s="34" customFormat="1" ht="14.4" x14ac:dyDescent="0.25">
      <c r="A18" s="32" t="s">
        <v>50</v>
      </c>
      <c r="B18" s="33"/>
      <c r="C18" s="32"/>
      <c r="D18" s="33"/>
      <c r="E18" s="33"/>
      <c r="F18" s="34">
        <v>1</v>
      </c>
      <c r="G18" s="32"/>
      <c r="H18" s="32"/>
      <c r="J18" s="35" t="str">
        <f>CONCATENATE(E18,IF(ISBLANK(E18),""," = "),A18)</f>
        <v>PCB 191145-1 V1.0</v>
      </c>
      <c r="L18" s="37">
        <v>1.5</v>
      </c>
      <c r="M18" s="37">
        <f t="shared" ref="M18" si="9">F18*L18</f>
        <v>1.5</v>
      </c>
    </row>
    <row r="19" spans="1:13" s="23" customFormat="1" ht="14.4" x14ac:dyDescent="0.25">
      <c r="A19" s="21"/>
      <c r="B19" s="22"/>
      <c r="C19" s="7"/>
      <c r="D19" s="22"/>
      <c r="E19" s="22"/>
      <c r="F19" s="30"/>
      <c r="H19"/>
      <c r="J19" s="24"/>
      <c r="L19" s="23" t="s">
        <v>22</v>
      </c>
      <c r="M19" s="37">
        <f>SUM(M4:M18)</f>
        <v>8.27</v>
      </c>
    </row>
    <row r="20" spans="1:13" s="23" customFormat="1" ht="14.4" x14ac:dyDescent="0.25">
      <c r="A20" s="21"/>
      <c r="B20" s="22"/>
      <c r="C20" s="7"/>
      <c r="D20" s="22"/>
      <c r="E20" s="22"/>
      <c r="F20" s="30"/>
      <c r="I20" s="30"/>
      <c r="J20" s="24"/>
    </row>
    <row r="21" spans="1:13" s="23" customFormat="1" ht="14.4" x14ac:dyDescent="0.25">
      <c r="A21" s="21"/>
      <c r="B21" s="22"/>
      <c r="C21" s="7" t="s">
        <v>23</v>
      </c>
      <c r="D21" s="22"/>
      <c r="E21" s="22"/>
      <c r="J21" s="24"/>
    </row>
    <row r="22" spans="1:13" s="23" customFormat="1" ht="14.4" x14ac:dyDescent="0.25">
      <c r="A22" s="21"/>
      <c r="B22" s="22"/>
      <c r="C22" s="7"/>
      <c r="D22" s="22"/>
      <c r="E22" s="22"/>
      <c r="J22" s="24"/>
    </row>
    <row r="23" spans="1:13" s="6" customFormat="1" ht="14.4" x14ac:dyDescent="0.25">
      <c r="A23" s="5" t="s">
        <v>10</v>
      </c>
      <c r="B23" s="5"/>
      <c r="C23" s="5"/>
      <c r="D23" s="5"/>
      <c r="E23" s="5"/>
      <c r="J23" s="18" t="str">
        <f t="shared" si="5"/>
        <v>Misc.</v>
      </c>
    </row>
    <row r="24" spans="1:13" s="8" customFormat="1" ht="14.4" x14ac:dyDescent="0.25">
      <c r="A24" s="7"/>
      <c r="B24" s="7"/>
      <c r="C24"/>
      <c r="D24" s="7"/>
      <c r="E24" s="7"/>
      <c r="G24"/>
      <c r="J24" s="15"/>
    </row>
    <row r="25" spans="1:13" ht="14.4" x14ac:dyDescent="0.25">
      <c r="C25"/>
      <c r="F25" s="23"/>
      <c r="J25" s="15"/>
    </row>
    <row r="26" spans="1:13" ht="14.4" x14ac:dyDescent="0.25">
      <c r="G26" s="8"/>
      <c r="J26" s="15" t="str">
        <f t="shared" si="5"/>
        <v/>
      </c>
    </row>
    <row r="27" spans="1:13" ht="14.4" x14ac:dyDescent="0.25">
      <c r="J27" s="15" t="str">
        <f t="shared" si="5"/>
        <v/>
      </c>
    </row>
    <row r="28" spans="1:13" ht="14.4" x14ac:dyDescent="0.25">
      <c r="J28" s="15" t="str">
        <f t="shared" si="5"/>
        <v/>
      </c>
    </row>
    <row r="29" spans="1:13" ht="14.4" x14ac:dyDescent="0.25">
      <c r="J29" s="15" t="str">
        <f t="shared" si="5"/>
        <v/>
      </c>
    </row>
    <row r="30" spans="1:13" ht="14.4" x14ac:dyDescent="0.25">
      <c r="J30" s="15" t="str">
        <f t="shared" si="5"/>
        <v/>
      </c>
    </row>
    <row r="31" spans="1:13" ht="14.4" x14ac:dyDescent="0.25">
      <c r="J31" s="15" t="str">
        <f t="shared" si="5"/>
        <v/>
      </c>
    </row>
    <row r="32" spans="1:13" ht="14.4" x14ac:dyDescent="0.25">
      <c r="J32" s="15" t="str">
        <f t="shared" si="5"/>
        <v/>
      </c>
    </row>
    <row r="33" spans="1:10" ht="14.4" x14ac:dyDescent="0.25">
      <c r="J33" s="15" t="str">
        <f t="shared" si="5"/>
        <v/>
      </c>
    </row>
    <row r="34" spans="1:10" ht="14.4" x14ac:dyDescent="0.25">
      <c r="J34" s="15" t="str">
        <f t="shared" si="5"/>
        <v/>
      </c>
    </row>
    <row r="35" spans="1:10" ht="14.4" x14ac:dyDescent="0.25">
      <c r="A35"/>
      <c r="J35" s="15" t="str">
        <f t="shared" si="5"/>
        <v/>
      </c>
    </row>
    <row r="36" spans="1:10" ht="14.4" x14ac:dyDescent="0.25">
      <c r="A36"/>
      <c r="J36" s="15" t="str">
        <f t="shared" si="5"/>
        <v/>
      </c>
    </row>
    <row r="37" spans="1:10" ht="14.4" x14ac:dyDescent="0.25">
      <c r="A37"/>
      <c r="J37" s="15" t="str">
        <f t="shared" si="5"/>
        <v/>
      </c>
    </row>
    <row r="38" spans="1:10" ht="14.4" x14ac:dyDescent="0.25">
      <c r="A38"/>
      <c r="J38" s="15" t="str">
        <f t="shared" si="5"/>
        <v/>
      </c>
    </row>
    <row r="39" spans="1:10" ht="14.4" x14ac:dyDescent="0.25">
      <c r="A39"/>
      <c r="J39" s="15" t="str">
        <f t="shared" si="5"/>
        <v/>
      </c>
    </row>
    <row r="40" spans="1:10" ht="14.4" x14ac:dyDescent="0.25">
      <c r="J40" s="15" t="str">
        <f t="shared" si="5"/>
        <v/>
      </c>
    </row>
    <row r="41" spans="1:10" ht="14.4" x14ac:dyDescent="0.25">
      <c r="J41" s="15" t="str">
        <f t="shared" si="5"/>
        <v/>
      </c>
    </row>
    <row r="42" spans="1:10" ht="14.4" x14ac:dyDescent="0.25">
      <c r="J42" s="15" t="str">
        <f t="shared" si="5"/>
        <v/>
      </c>
    </row>
    <row r="43" spans="1:10" ht="14.4" x14ac:dyDescent="0.25">
      <c r="A43"/>
      <c r="J43" s="15" t="str">
        <f t="shared" si="5"/>
        <v/>
      </c>
    </row>
    <row r="44" spans="1:10" ht="14.4" x14ac:dyDescent="0.25">
      <c r="J44" s="15" t="str">
        <f t="shared" si="5"/>
        <v/>
      </c>
    </row>
    <row r="45" spans="1:10" ht="14.4" x14ac:dyDescent="0.25">
      <c r="J45" s="15" t="str">
        <f t="shared" si="5"/>
        <v/>
      </c>
    </row>
    <row r="46" spans="1:10" ht="14.4" x14ac:dyDescent="0.25">
      <c r="J46" s="15" t="str">
        <f t="shared" si="5"/>
        <v/>
      </c>
    </row>
    <row r="47" spans="1:10" ht="14.4" x14ac:dyDescent="0.25">
      <c r="J47" s="15" t="str">
        <f t="shared" si="5"/>
        <v/>
      </c>
    </row>
    <row r="48" spans="1:10" ht="14.4" x14ac:dyDescent="0.25">
      <c r="J48" s="15" t="str">
        <f t="shared" si="5"/>
        <v/>
      </c>
    </row>
    <row r="49" spans="10:10" ht="14.4" x14ac:dyDescent="0.25">
      <c r="J49" s="15" t="str">
        <f t="shared" si="5"/>
        <v/>
      </c>
    </row>
    <row r="50" spans="10:10" ht="14.4" x14ac:dyDescent="0.25">
      <c r="J50" s="15" t="str">
        <f t="shared" si="5"/>
        <v/>
      </c>
    </row>
    <row r="51" spans="10:10" ht="14.4" x14ac:dyDescent="0.25">
      <c r="J51" s="15" t="str">
        <f t="shared" si="5"/>
        <v/>
      </c>
    </row>
    <row r="52" spans="10:10" ht="14.4" x14ac:dyDescent="0.25">
      <c r="J52" s="15" t="str">
        <f t="shared" si="5"/>
        <v/>
      </c>
    </row>
    <row r="53" spans="10:10" ht="14.4" x14ac:dyDescent="0.25">
      <c r="J53" s="15" t="str">
        <f t="shared" si="5"/>
        <v/>
      </c>
    </row>
    <row r="54" spans="10:10" ht="14.4" x14ac:dyDescent="0.25">
      <c r="J54" s="15" t="str">
        <f t="shared" si="5"/>
        <v/>
      </c>
    </row>
    <row r="55" spans="10:10" ht="14.4" x14ac:dyDescent="0.25">
      <c r="J55" s="15" t="str">
        <f t="shared" si="5"/>
        <v/>
      </c>
    </row>
    <row r="56" spans="10:10" ht="14.4" x14ac:dyDescent="0.25">
      <c r="J56" s="15" t="str">
        <f t="shared" si="5"/>
        <v/>
      </c>
    </row>
    <row r="57" spans="10:10" ht="14.4" x14ac:dyDescent="0.25">
      <c r="J57" s="15" t="str">
        <f t="shared" si="5"/>
        <v/>
      </c>
    </row>
    <row r="58" spans="10:10" ht="14.4" x14ac:dyDescent="0.25">
      <c r="J58" s="15" t="str">
        <f t="shared" si="5"/>
        <v/>
      </c>
    </row>
    <row r="59" spans="10:10" ht="14.4" x14ac:dyDescent="0.25">
      <c r="J59" s="15" t="str">
        <f t="shared" si="5"/>
        <v/>
      </c>
    </row>
    <row r="60" spans="10:10" ht="14.4" x14ac:dyDescent="0.25">
      <c r="J60" s="15" t="str">
        <f t="shared" si="5"/>
        <v/>
      </c>
    </row>
    <row r="61" spans="10:10" ht="14.4" x14ac:dyDescent="0.25">
      <c r="J61" s="15" t="str">
        <f t="shared" si="5"/>
        <v/>
      </c>
    </row>
    <row r="62" spans="10:10" ht="14.4" x14ac:dyDescent="0.25">
      <c r="J62" s="15" t="str">
        <f t="shared" si="5"/>
        <v/>
      </c>
    </row>
    <row r="63" spans="10:10" ht="14.4" x14ac:dyDescent="0.25">
      <c r="J63" s="15" t="str">
        <f t="shared" si="5"/>
        <v/>
      </c>
    </row>
    <row r="64" spans="10:10" ht="14.4" x14ac:dyDescent="0.25">
      <c r="J64" s="15" t="str">
        <f t="shared" si="5"/>
        <v/>
      </c>
    </row>
    <row r="65" spans="10:10" ht="14.4" x14ac:dyDescent="0.25">
      <c r="J65" s="15" t="str">
        <f t="shared" si="5"/>
        <v/>
      </c>
    </row>
    <row r="66" spans="10:10" ht="14.4" x14ac:dyDescent="0.25">
      <c r="J66" s="15" t="str">
        <f t="shared" si="5"/>
        <v/>
      </c>
    </row>
    <row r="67" spans="10:10" ht="14.4" x14ac:dyDescent="0.25">
      <c r="J67" s="15" t="str">
        <f t="shared" si="5"/>
        <v/>
      </c>
    </row>
    <row r="68" spans="10:10" ht="14.4" x14ac:dyDescent="0.25">
      <c r="J68" s="15" t="str">
        <f t="shared" si="5"/>
        <v/>
      </c>
    </row>
    <row r="69" spans="10:10" ht="14.4" x14ac:dyDescent="0.25">
      <c r="J69" s="15" t="str">
        <f t="shared" si="5"/>
        <v/>
      </c>
    </row>
    <row r="70" spans="10:10" ht="14.4" x14ac:dyDescent="0.25">
      <c r="J70" s="15" t="str">
        <f t="shared" si="5"/>
        <v/>
      </c>
    </row>
    <row r="71" spans="10:10" ht="14.4" x14ac:dyDescent="0.25">
      <c r="J71" s="15" t="str">
        <f t="shared" ref="J71:J103" si="10">CONCATENATE(E71,IF(ISBLANK(E71),""," = "),A71)</f>
        <v/>
      </c>
    </row>
    <row r="72" spans="10:10" ht="14.4" x14ac:dyDescent="0.25">
      <c r="J72" s="15" t="str">
        <f t="shared" si="10"/>
        <v/>
      </c>
    </row>
    <row r="73" spans="10:10" ht="14.4" x14ac:dyDescent="0.25">
      <c r="J73" s="15" t="str">
        <f t="shared" si="10"/>
        <v/>
      </c>
    </row>
    <row r="74" spans="10:10" ht="14.4" x14ac:dyDescent="0.25">
      <c r="J74" s="15" t="str">
        <f t="shared" si="10"/>
        <v/>
      </c>
    </row>
    <row r="75" spans="10:10" ht="14.4" x14ac:dyDescent="0.25">
      <c r="J75" s="15" t="str">
        <f t="shared" si="10"/>
        <v/>
      </c>
    </row>
    <row r="76" spans="10:10" ht="14.4" x14ac:dyDescent="0.25">
      <c r="J76" s="15" t="str">
        <f t="shared" si="10"/>
        <v/>
      </c>
    </row>
    <row r="77" spans="10:10" ht="14.4" x14ac:dyDescent="0.25">
      <c r="J77" s="15" t="str">
        <f t="shared" si="10"/>
        <v/>
      </c>
    </row>
    <row r="78" spans="10:10" ht="14.4" x14ac:dyDescent="0.25">
      <c r="J78" s="15" t="str">
        <f t="shared" si="10"/>
        <v/>
      </c>
    </row>
    <row r="79" spans="10:10" ht="14.4" x14ac:dyDescent="0.25">
      <c r="J79" s="15" t="str">
        <f t="shared" si="10"/>
        <v/>
      </c>
    </row>
    <row r="80" spans="10:10" ht="14.4" x14ac:dyDescent="0.25">
      <c r="J80" s="15" t="str">
        <f t="shared" si="10"/>
        <v/>
      </c>
    </row>
    <row r="81" spans="10:10" ht="14.4" x14ac:dyDescent="0.25">
      <c r="J81" s="15" t="str">
        <f t="shared" si="10"/>
        <v/>
      </c>
    </row>
    <row r="82" spans="10:10" ht="14.4" x14ac:dyDescent="0.25">
      <c r="J82" s="15" t="str">
        <f t="shared" si="10"/>
        <v/>
      </c>
    </row>
    <row r="83" spans="10:10" ht="14.4" x14ac:dyDescent="0.25">
      <c r="J83" s="15" t="str">
        <f t="shared" si="10"/>
        <v/>
      </c>
    </row>
    <row r="84" spans="10:10" ht="14.4" x14ac:dyDescent="0.25">
      <c r="J84" s="15" t="str">
        <f t="shared" si="10"/>
        <v/>
      </c>
    </row>
    <row r="85" spans="10:10" ht="14.4" x14ac:dyDescent="0.25">
      <c r="J85" s="15" t="str">
        <f t="shared" si="10"/>
        <v/>
      </c>
    </row>
    <row r="86" spans="10:10" ht="14.4" x14ac:dyDescent="0.25">
      <c r="J86" s="15" t="str">
        <f t="shared" si="10"/>
        <v/>
      </c>
    </row>
    <row r="87" spans="10:10" ht="14.4" x14ac:dyDescent="0.25">
      <c r="J87" s="15" t="str">
        <f t="shared" si="10"/>
        <v/>
      </c>
    </row>
    <row r="88" spans="10:10" ht="14.4" x14ac:dyDescent="0.25">
      <c r="J88" s="15" t="str">
        <f t="shared" si="10"/>
        <v/>
      </c>
    </row>
    <row r="89" spans="10:10" ht="14.4" x14ac:dyDescent="0.25">
      <c r="J89" s="15" t="str">
        <f t="shared" si="10"/>
        <v/>
      </c>
    </row>
    <row r="90" spans="10:10" ht="14.4" x14ac:dyDescent="0.25">
      <c r="J90" s="15" t="str">
        <f t="shared" si="10"/>
        <v/>
      </c>
    </row>
    <row r="91" spans="10:10" ht="14.4" x14ac:dyDescent="0.25">
      <c r="J91" s="15" t="str">
        <f t="shared" si="10"/>
        <v/>
      </c>
    </row>
    <row r="92" spans="10:10" ht="14.4" x14ac:dyDescent="0.25">
      <c r="J92" s="15" t="str">
        <f t="shared" si="10"/>
        <v/>
      </c>
    </row>
    <row r="93" spans="10:10" ht="14.4" x14ac:dyDescent="0.25">
      <c r="J93" s="15" t="str">
        <f t="shared" si="10"/>
        <v/>
      </c>
    </row>
    <row r="94" spans="10:10" ht="14.4" x14ac:dyDescent="0.25">
      <c r="J94" s="15" t="str">
        <f t="shared" si="10"/>
        <v/>
      </c>
    </row>
    <row r="95" spans="10:10" ht="14.4" x14ac:dyDescent="0.25">
      <c r="J95" s="15" t="str">
        <f t="shared" si="10"/>
        <v/>
      </c>
    </row>
    <row r="96" spans="10:10" ht="14.4" x14ac:dyDescent="0.25">
      <c r="J96" s="15" t="str">
        <f t="shared" si="10"/>
        <v/>
      </c>
    </row>
    <row r="97" spans="10:10" ht="14.4" x14ac:dyDescent="0.25">
      <c r="J97" s="15" t="str">
        <f t="shared" si="10"/>
        <v/>
      </c>
    </row>
    <row r="98" spans="10:10" ht="14.4" x14ac:dyDescent="0.25">
      <c r="J98" s="15" t="str">
        <f t="shared" si="10"/>
        <v/>
      </c>
    </row>
    <row r="99" spans="10:10" ht="14.4" x14ac:dyDescent="0.25">
      <c r="J99" s="15" t="str">
        <f t="shared" si="10"/>
        <v/>
      </c>
    </row>
    <row r="100" spans="10:10" ht="14.4" x14ac:dyDescent="0.25">
      <c r="J100" s="15" t="str">
        <f t="shared" si="10"/>
        <v/>
      </c>
    </row>
    <row r="101" spans="10:10" ht="14.4" x14ac:dyDescent="0.25">
      <c r="J101" s="15" t="str">
        <f t="shared" si="10"/>
        <v/>
      </c>
    </row>
    <row r="102" spans="10:10" ht="14.4" x14ac:dyDescent="0.25">
      <c r="J102" s="15" t="str">
        <f t="shared" si="10"/>
        <v/>
      </c>
    </row>
    <row r="103" spans="10:10" ht="14.4" x14ac:dyDescent="0.25">
      <c r="J103" s="15" t="str">
        <f t="shared" si="10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73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"/>
  <sheetViews>
    <sheetView zoomScaleNormal="100" workbookViewId="0">
      <selection sqref="A1:D1"/>
    </sheetView>
  </sheetViews>
  <sheetFormatPr defaultColWidth="11.5546875" defaultRowHeight="13.2" x14ac:dyDescent="0.25"/>
  <cols>
    <col min="1" max="1" width="13.109375" style="2" customWidth="1"/>
    <col min="2" max="2" width="6" style="2" customWidth="1"/>
    <col min="3" max="3" width="21.44140625" style="2" customWidth="1"/>
    <col min="4" max="4" width="128" style="2" customWidth="1"/>
    <col min="5" max="16384" width="11.5546875" style="2"/>
  </cols>
  <sheetData>
    <row r="1" spans="1:4" s="9" customFormat="1" ht="17.100000000000001" customHeight="1" x14ac:dyDescent="0.25">
      <c r="A1" s="45" t="s">
        <v>11</v>
      </c>
      <c r="B1" s="45"/>
      <c r="C1" s="45"/>
      <c r="D1" s="45"/>
    </row>
    <row r="2" spans="1:4" s="9" customFormat="1" ht="14.85" customHeight="1" x14ac:dyDescent="0.25">
      <c r="A2" s="10" t="s">
        <v>12</v>
      </c>
      <c r="B2" s="11" t="s">
        <v>13</v>
      </c>
      <c r="C2" s="11" t="s">
        <v>14</v>
      </c>
      <c r="D2" s="11" t="s">
        <v>0</v>
      </c>
    </row>
    <row r="3" spans="1:4" x14ac:dyDescent="0.25">
      <c r="A3" s="12"/>
      <c r="B3" s="13"/>
      <c r="C3" s="13"/>
      <c r="D3" s="13"/>
    </row>
    <row r="4" spans="1:4" x14ac:dyDescent="0.25">
      <c r="A4" s="12"/>
      <c r="B4" s="13"/>
      <c r="C4" s="13"/>
      <c r="D4" s="13"/>
    </row>
    <row r="5" spans="1:4" x14ac:dyDescent="0.25">
      <c r="A5" s="14"/>
    </row>
    <row r="6" spans="1:4" x14ac:dyDescent="0.25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Luc Lemmens | Elektor Labs</cp:lastModifiedBy>
  <cp:lastPrinted>2017-11-14T10:06:11Z</cp:lastPrinted>
  <dcterms:created xsi:type="dcterms:W3CDTF">2009-05-15T08:53:47Z</dcterms:created>
  <dcterms:modified xsi:type="dcterms:W3CDTF">2019-11-13T07:37:52Z</dcterms:modified>
</cp:coreProperties>
</file>