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3\labdata$\Projects\18xxxx\180027 SPDIF Output Android\04_production\bom\"/>
    </mc:Choice>
  </mc:AlternateContent>
  <xr:revisionPtr revIDLastSave="0" documentId="13_ncr:1_{C0A558EB-9FE1-4AA3-B25D-8844F29F660C}" xr6:coauthVersionLast="45" xr6:coauthVersionMax="45" xr10:uidLastSave="{00000000-0000-0000-0000-000000000000}"/>
  <bookViews>
    <workbookView xWindow="-19320" yWindow="2415" windowWidth="19440" windowHeight="1560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  <c r="N6" i="1" l="1"/>
  <c r="M23" i="1" l="1"/>
  <c r="K23" i="1"/>
  <c r="N23" i="1"/>
  <c r="N15" i="1"/>
  <c r="M15" i="1"/>
  <c r="K15" i="1"/>
  <c r="M7" i="1"/>
  <c r="K7" i="1"/>
  <c r="N7" i="1"/>
  <c r="N36" i="1" l="1"/>
  <c r="M36" i="1"/>
  <c r="M35" i="1"/>
  <c r="K36" i="1"/>
  <c r="K35" i="1" l="1"/>
  <c r="N35" i="1"/>
  <c r="N34" i="1"/>
  <c r="K34" i="1"/>
  <c r="M34" i="1"/>
  <c r="M33" i="1"/>
  <c r="M31" i="1"/>
  <c r="K33" i="1"/>
  <c r="K31" i="1"/>
  <c r="M30" i="1"/>
  <c r="K30" i="1"/>
  <c r="M32" i="1"/>
  <c r="K32" i="1"/>
  <c r="F21" i="1"/>
  <c r="M28" i="1"/>
  <c r="K28" i="1"/>
  <c r="N28" i="1"/>
  <c r="M27" i="1"/>
  <c r="K27" i="1"/>
  <c r="M26" i="1"/>
  <c r="K26" i="1"/>
  <c r="N26" i="1"/>
  <c r="M25" i="1"/>
  <c r="K25" i="1"/>
  <c r="N25" i="1"/>
  <c r="M24" i="1"/>
  <c r="M22" i="1"/>
  <c r="K24" i="1"/>
  <c r="K22" i="1"/>
  <c r="M20" i="1"/>
  <c r="K20" i="1"/>
  <c r="M19" i="1"/>
  <c r="K19" i="1"/>
  <c r="F11" i="1"/>
  <c r="M17" i="1"/>
  <c r="K17" i="1"/>
  <c r="M16" i="1"/>
  <c r="K16" i="1"/>
  <c r="M14" i="1"/>
  <c r="K14" i="1"/>
  <c r="M13" i="1"/>
  <c r="K13" i="1"/>
  <c r="F3" i="1"/>
  <c r="M12" i="1"/>
  <c r="K12" i="1"/>
  <c r="K10" i="1" l="1"/>
  <c r="M10" i="1"/>
  <c r="K9" i="1"/>
  <c r="M9" i="1"/>
  <c r="K8" i="1"/>
  <c r="M8" i="1"/>
  <c r="M6" i="1"/>
  <c r="K6" i="1"/>
  <c r="K5" i="1"/>
  <c r="M5" i="1"/>
  <c r="K4" i="1"/>
  <c r="M4" i="1"/>
  <c r="M39" i="1" s="1"/>
  <c r="N3" i="1"/>
  <c r="N4" i="1"/>
  <c r="N5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4" i="1"/>
  <c r="N27" i="1"/>
  <c r="N29" i="1"/>
  <c r="N32" i="1"/>
  <c r="N30" i="1"/>
  <c r="N31" i="1"/>
  <c r="N33" i="1"/>
  <c r="N37" i="1"/>
  <c r="N38" i="1"/>
  <c r="N39" i="1"/>
  <c r="N40" i="1"/>
  <c r="N41" i="1"/>
  <c r="N42" i="1"/>
  <c r="N43" i="1"/>
  <c r="N45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K39" i="1" l="1"/>
  <c r="F18" i="1"/>
</calcChain>
</file>

<file path=xl/sharedStrings.xml><?xml version="1.0" encoding="utf-8"?>
<sst xmlns="http://schemas.openxmlformats.org/spreadsheetml/2006/main" count="190" uniqueCount="149">
  <si>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</si>
  <si>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</si>
  <si>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</si>
  <si>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</si>
  <si>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</si>
  <si>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</si>
  <si>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</si>
  <si>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</si>
  <si>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</si>
  <si>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</si>
  <si>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</si>
  <si>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</si>
  <si>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</si>
  <si>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</si>
  <si>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</si>
  <si>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copy colom J - past value only</t>
  </si>
  <si>
    <t>BOMformul</t>
  </si>
  <si>
    <t>BOM for editors</t>
  </si>
  <si>
    <t>Multicomp</t>
  </si>
  <si>
    <t>MCWR06X1002FTL</t>
  </si>
  <si>
    <t>R1</t>
  </si>
  <si>
    <t>Semiconductor</t>
  </si>
  <si>
    <t>Price</t>
  </si>
  <si>
    <t>100+</t>
  </si>
  <si>
    <t>total</t>
  </si>
  <si>
    <t>10+</t>
  </si>
  <si>
    <r>
      <rPr>
        <sz val="10"/>
        <rFont val="Arial"/>
        <family val="2"/>
      </rPr>
      <t>1 k</t>
    </r>
    <r>
      <rPr>
        <sz val="10"/>
        <rFont val="Arial"/>
        <charset val="1"/>
      </rPr>
      <t>Ω, 0.1 W, 1 %, SMD 0603</t>
    </r>
  </si>
  <si>
    <t>MCWR06X1001FTL</t>
  </si>
  <si>
    <t>R2</t>
  </si>
  <si>
    <r>
      <rPr>
        <sz val="10"/>
        <rFont val="Arial"/>
        <family val="2"/>
      </rPr>
      <t xml:space="preserve">470 </t>
    </r>
    <r>
      <rPr>
        <sz val="10"/>
        <rFont val="Arial"/>
        <charset val="1"/>
      </rPr>
      <t>Ω, 0.1 W, 1 %, SMD 0603</t>
    </r>
  </si>
  <si>
    <t>MCMR06X4700FTL</t>
  </si>
  <si>
    <t>MCWR06X2700FTL</t>
  </si>
  <si>
    <r>
      <rPr>
        <sz val="10"/>
        <rFont val="Arial"/>
        <family val="2"/>
      </rPr>
      <t xml:space="preserve">270 </t>
    </r>
    <r>
      <rPr>
        <sz val="10"/>
        <rFont val="Arial"/>
        <charset val="1"/>
      </rPr>
      <t>Ω, 0.1 W, 1 %, SMD 0603</t>
    </r>
  </si>
  <si>
    <r>
      <rPr>
        <sz val="10"/>
        <rFont val="Arial"/>
        <family val="2"/>
      </rPr>
      <t xml:space="preserve">75 </t>
    </r>
    <r>
      <rPr>
        <sz val="10"/>
        <rFont val="Arial"/>
        <charset val="1"/>
      </rPr>
      <t>Ω, 0.1 W, 1 %, SMD 0603</t>
    </r>
  </si>
  <si>
    <t>MCWR06X75R0FTL</t>
  </si>
  <si>
    <t>R5</t>
  </si>
  <si>
    <r>
      <rPr>
        <sz val="10"/>
        <rFont val="Arial"/>
        <family val="2"/>
      </rPr>
      <t xml:space="preserve">47 </t>
    </r>
    <r>
      <rPr>
        <sz val="10"/>
        <rFont val="Arial"/>
        <charset val="1"/>
      </rPr>
      <t>Ω, 0.1 W, 1 %, SMD 0603</t>
    </r>
  </si>
  <si>
    <t>MCWR06X47R0FTL</t>
  </si>
  <si>
    <t>R6</t>
  </si>
  <si>
    <t>33 pF, 50V, 5 %, C0G/NP0, SMD 0603</t>
  </si>
  <si>
    <t xml:space="preserve">MC0603N330J500CT </t>
  </si>
  <si>
    <t xml:space="preserve"> - </t>
  </si>
  <si>
    <t>C1,C2</t>
  </si>
  <si>
    <t>10 µF, 16V, 20 %, X5R, SMD 0603</t>
  </si>
  <si>
    <t>Murata</t>
  </si>
  <si>
    <t xml:space="preserve">GRM188R61C106MA73D </t>
  </si>
  <si>
    <t>C3,C9,C14</t>
  </si>
  <si>
    <t>100 nF, 50V, 10 %, X7R, SMD 0603</t>
  </si>
  <si>
    <t xml:space="preserve">MC0603B104K500CT </t>
  </si>
  <si>
    <t>1 µF, 50V, 10 %, X5R, SMD 0603</t>
  </si>
  <si>
    <t>C11,C15,C16</t>
  </si>
  <si>
    <t>Taiyo Yuden</t>
  </si>
  <si>
    <t>UMK107BJ105KA-T</t>
  </si>
  <si>
    <t>Inductor/core</t>
  </si>
  <si>
    <r>
      <t xml:space="preserve">47 nF, </t>
    </r>
    <r>
      <rPr>
        <b/>
        <sz val="10"/>
        <rFont val="Arial"/>
        <family val="2"/>
      </rPr>
      <t>100V</t>
    </r>
    <r>
      <rPr>
        <sz val="10"/>
        <rFont val="Arial"/>
        <family val="2"/>
      </rPr>
      <t>, 10 %, X7R, SMD 0603</t>
    </r>
  </si>
  <si>
    <t>Würth Elektronik</t>
  </si>
  <si>
    <t>RC0603_MINI1</t>
  </si>
  <si>
    <t>C12</t>
  </si>
  <si>
    <r>
      <t>10 k</t>
    </r>
    <r>
      <rPr>
        <sz val="10"/>
        <rFont val="Arial"/>
        <charset val="1"/>
      </rPr>
      <t>Ω, 0.1 W, 1 %, SMD 0603</t>
    </r>
  </si>
  <si>
    <t>600 Ω @ 100 MHz, 0.15 Ω, 1.3 A, SMD 0603</t>
  </si>
  <si>
    <t>BLM18KG601SN1D</t>
  </si>
  <si>
    <t>L1</t>
  </si>
  <si>
    <t>Toroid, 12.5x5mm, material T38, Epcos</t>
  </si>
  <si>
    <t>Epcos</t>
  </si>
  <si>
    <t>B64290L0044X038</t>
  </si>
  <si>
    <t>TR_SPDIF_1</t>
  </si>
  <si>
    <t>TR1</t>
  </si>
  <si>
    <t>MCL034GT</t>
  </si>
  <si>
    <t>ledev</t>
  </si>
  <si>
    <t>LED, green, 3 mm, through hole</t>
  </si>
  <si>
    <t>Microchip</t>
  </si>
  <si>
    <t>SOIC300-28_N</t>
  </si>
  <si>
    <t>IC1</t>
  </si>
  <si>
    <t>On Semiconductor</t>
  </si>
  <si>
    <t>MC74AC86DG</t>
  </si>
  <si>
    <t>SO14_N</t>
  </si>
  <si>
    <t>IC2</t>
  </si>
  <si>
    <t>74AC86, SMD SO-14</t>
  </si>
  <si>
    <t>Cliff Electronic Components</t>
  </si>
  <si>
    <t>IC3</t>
  </si>
  <si>
    <t>TSOP4136</t>
  </si>
  <si>
    <t>Vishay</t>
  </si>
  <si>
    <t>TSOP48xx</t>
  </si>
  <si>
    <t>IC4</t>
  </si>
  <si>
    <t>MIC5504-3.3YM5-TR</t>
  </si>
  <si>
    <t>SOT-23-5</t>
  </si>
  <si>
    <t>IC5</t>
  </si>
  <si>
    <t>K1</t>
  </si>
  <si>
    <t>1x6 pin header, vertical, pitch 2.54 mm, THT</t>
  </si>
  <si>
    <t>2211S-06G</t>
  </si>
  <si>
    <t>sil6e</t>
  </si>
  <si>
    <t>K2</t>
  </si>
  <si>
    <t>RCA, socket, PCB mounting, THT</t>
  </si>
  <si>
    <t>Pro Signal</t>
  </si>
  <si>
    <t>PSG01545</t>
  </si>
  <si>
    <t>PSG0154X</t>
  </si>
  <si>
    <t>K3</t>
  </si>
  <si>
    <t>Micro USB type B, receptacle, SMD</t>
  </si>
  <si>
    <t>Molex</t>
  </si>
  <si>
    <t>47346-0001</t>
  </si>
  <si>
    <t>Micro USB B</t>
  </si>
  <si>
    <t>1x2 pin header, vertical, pitch 2.54 mm, THT</t>
  </si>
  <si>
    <t>2211S-02G</t>
  </si>
  <si>
    <t>sil2e</t>
  </si>
  <si>
    <t>Abracon</t>
  </si>
  <si>
    <t>abm3</t>
  </si>
  <si>
    <t>X1</t>
  </si>
  <si>
    <t>100+ total</t>
  </si>
  <si>
    <t>10+ total</t>
  </si>
  <si>
    <t>Pro Power</t>
  </si>
  <si>
    <t>ECW0.5</t>
  </si>
  <si>
    <t>Enclosure Hammond 1455D601, 60x42.5x23mm</t>
  </si>
  <si>
    <t>1455D601</t>
  </si>
  <si>
    <t>Hammond Manufacturing</t>
  </si>
  <si>
    <t>K4,K5</t>
  </si>
  <si>
    <t>FCR684208T, Toslink</t>
  </si>
  <si>
    <t>FCR684208T</t>
  </si>
  <si>
    <t>RS</t>
  </si>
  <si>
    <t>Block</t>
  </si>
  <si>
    <t>CuL 100/0,50</t>
  </si>
  <si>
    <t>779-0707</t>
  </si>
  <si>
    <t>R3,R4</t>
  </si>
  <si>
    <t>0 Ω, 63 mW, SMD 0603</t>
  </si>
  <si>
    <t>MC0063W06030R</t>
  </si>
  <si>
    <t>R7</t>
  </si>
  <si>
    <t>R8</t>
  </si>
  <si>
    <t>C4-C7,C10,C13</t>
  </si>
  <si>
    <t>C8</t>
  </si>
  <si>
    <t>2.2 µF, 10V, 10 %, X7R, SMD 0603</t>
  </si>
  <si>
    <t>TDK</t>
  </si>
  <si>
    <t>C1608X7R1A225K080AC</t>
  </si>
  <si>
    <t>LED1,LED2</t>
  </si>
  <si>
    <t>Nexperia</t>
  </si>
  <si>
    <t>PMEG2010ER.115</t>
  </si>
  <si>
    <t>SOD-123</t>
  </si>
  <si>
    <t>D1</t>
  </si>
  <si>
    <t>PMEG2010ER, SMD SOD-123</t>
  </si>
  <si>
    <t>Enameled copper wire, diam. 0.5 mm, 0,3 m</t>
  </si>
  <si>
    <t>alternative 0.5 mm enamelled copper wire</t>
  </si>
  <si>
    <t>do not mount R5 !!!</t>
  </si>
  <si>
    <t xml:space="preserve">ABM3-8.000MHZ-D2Y-T </t>
  </si>
  <si>
    <t>8 MHz, 5x3.2mm, SMD (ABM3-8.000MHZ-D2Y-T )</t>
  </si>
  <si>
    <t>Version history:</t>
  </si>
  <si>
    <t>v2.01: corrected X1</t>
  </si>
  <si>
    <t>PCB 180027-1 v2.01</t>
  </si>
  <si>
    <t>BOM::180027-1::SPDIF audio output for Android::v2.01</t>
  </si>
  <si>
    <t>PIC32MX270F256B-50I/SO</t>
  </si>
  <si>
    <t>v2.02: corrected microcontroller: PIC32MX270F256B-50I/SO</t>
  </si>
  <si>
    <t>PIC32MX270F256B-50I/SO, SMD SO-28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</si>
</sst>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Arial"/>
      <charset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left"/>
    </xf>
    <xf numFmtId="0" fontId="3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7" borderId="0" xfId="0" applyNumberFormat="1" applyFon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49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7"/>
  <sheetViews>
    <sheetView tabSelected="1" topLeftCell="A13" workbookViewId="0">
      <selection activeCell="A24" sqref="A24"/>
    </sheetView>
  </sheetViews>
  <sheetFormatPr defaultColWidth="11.5703125" defaultRowHeight="12.75" x14ac:dyDescent="0.2"/>
  <cols>
    <col min="1" max="1" width="42.85546875" style="1" customWidth="1"/>
    <col min="2" max="2" width="24.28515625" style="1" bestFit="1" customWidth="1"/>
    <col min="3" max="3" width="23.140625" style="1" customWidth="1"/>
    <col min="4" max="4" width="13.140625" style="1" bestFit="1" customWidth="1"/>
    <col min="5" max="5" width="17.28515625" style="1" bestFit="1" customWidth="1"/>
    <col min="6" max="6" width="6" style="2" bestFit="1" customWidth="1"/>
    <col min="7" max="7" width="10.28515625" style="2" bestFit="1" customWidth="1"/>
    <col min="8" max="8" width="8.5703125" style="2" bestFit="1" customWidth="1"/>
    <col min="9" max="9" width="4" style="2" bestFit="1" customWidth="1"/>
    <col min="10" max="10" width="9.28515625" style="2" bestFit="1" customWidth="1"/>
    <col min="11" max="13" width="8.28515625" style="2" bestFit="1" customWidth="1"/>
    <col min="14" max="14" width="60.85546875" style="2" customWidth="1"/>
    <col min="15" max="15" width="48.7109375" style="2" customWidth="1"/>
    <col min="16" max="16384" width="11.5703125" style="2"/>
  </cols>
  <sheetData>
    <row r="1" spans="1:15" s="3" customFormat="1" ht="20.25" x14ac:dyDescent="0.3">
      <c r="A1" s="27" t="s">
        <v>145</v>
      </c>
      <c r="B1" s="27"/>
      <c r="C1" s="27"/>
      <c r="D1" s="27"/>
      <c r="E1" s="27"/>
      <c r="F1" s="27"/>
      <c r="J1" s="3" t="s">
        <v>22</v>
      </c>
      <c r="K1" s="3" t="s">
        <v>22</v>
      </c>
      <c r="L1" s="3" t="s">
        <v>22</v>
      </c>
      <c r="M1" s="3" t="s">
        <v>22</v>
      </c>
      <c r="O1" s="20" t="s">
        <v>15</v>
      </c>
    </row>
    <row r="2" spans="1:15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117</v>
      </c>
      <c r="I2" s="3" t="s">
        <v>41</v>
      </c>
      <c r="J2" s="3" t="s">
        <v>23</v>
      </c>
      <c r="K2" s="3" t="s">
        <v>23</v>
      </c>
      <c r="L2" s="3" t="s">
        <v>25</v>
      </c>
      <c r="M2" s="3" t="s">
        <v>25</v>
      </c>
      <c r="N2" s="3" t="s">
        <v>16</v>
      </c>
      <c r="O2" s="19" t="s">
        <v>17</v>
      </c>
    </row>
    <row r="3" spans="1:15" s="17" customFormat="1" ht="15" x14ac:dyDescent="0.2">
      <c r="A3" s="16" t="s">
        <v>6</v>
      </c>
      <c r="B3" s="16"/>
      <c r="C3" s="16"/>
      <c r="D3" s="16"/>
      <c r="E3" s="16"/>
      <c r="F3" s="17">
        <f>SUM(F4:F10)</f>
        <v>7</v>
      </c>
      <c r="K3" s="24" t="s">
        <v>24</v>
      </c>
      <c r="M3" s="24" t="s">
        <v>24</v>
      </c>
      <c r="N3" s="18" t="str">
        <f>CONCATENATE(E3,IF(ISBLANK(E3),""," = "),A3)</f>
        <v>Resistor</v>
      </c>
    </row>
    <row r="4" spans="1:15" ht="15" x14ac:dyDescent="0.2">
      <c r="A4" t="s">
        <v>58</v>
      </c>
      <c r="B4" t="s">
        <v>18</v>
      </c>
      <c r="C4" t="s">
        <v>19</v>
      </c>
      <c r="D4" t="s">
        <v>56</v>
      </c>
      <c r="E4" t="s">
        <v>20</v>
      </c>
      <c r="F4">
        <v>1</v>
      </c>
      <c r="G4">
        <v>2447230</v>
      </c>
      <c r="H4"/>
      <c r="I4"/>
      <c r="J4">
        <v>3.5999999999999999E-3</v>
      </c>
      <c r="K4">
        <f t="shared" ref="K4:K10" si="0">PRODUCT(F4,J4)</f>
        <v>3.5999999999999999E-3</v>
      </c>
      <c r="L4">
        <v>6.0000000000000001E-3</v>
      </c>
      <c r="M4">
        <f t="shared" ref="M4:M10" si="1">PRODUCT(F4,L4)</f>
        <v>6.0000000000000001E-3</v>
      </c>
      <c r="N4" s="15" t="str">
        <f t="shared" ref="N4:N84" si="2">CONCATENATE(E4,IF(ISBLANK(E4),""," = "),A4)</f>
        <v>R1 = 10 kΩ, 0.1 W, 1 %, SMD 0603</v>
      </c>
    </row>
    <row r="5" spans="1:15" ht="15" x14ac:dyDescent="0.2">
      <c r="A5" t="s">
        <v>26</v>
      </c>
      <c r="B5" t="s">
        <v>18</v>
      </c>
      <c r="C5" t="s">
        <v>27</v>
      </c>
      <c r="D5" t="s">
        <v>56</v>
      </c>
      <c r="E5" t="s">
        <v>28</v>
      </c>
      <c r="F5">
        <v>1</v>
      </c>
      <c r="G5">
        <v>2447272</v>
      </c>
      <c r="H5"/>
      <c r="I5"/>
      <c r="J5">
        <v>3.5000000000000001E-3</v>
      </c>
      <c r="K5">
        <f t="shared" si="0"/>
        <v>3.5000000000000001E-3</v>
      </c>
      <c r="L5">
        <v>5.7999999999999996E-3</v>
      </c>
      <c r="M5">
        <f t="shared" si="1"/>
        <v>5.7999999999999996E-3</v>
      </c>
      <c r="N5" s="15" t="str">
        <f t="shared" si="2"/>
        <v>R2 = 1 kΩ, 0.1 W, 1 %, SMD 0603</v>
      </c>
    </row>
    <row r="6" spans="1:15" ht="15" x14ac:dyDescent="0.2">
      <c r="A6" t="s">
        <v>29</v>
      </c>
      <c r="B6" t="s">
        <v>18</v>
      </c>
      <c r="C6" t="s">
        <v>30</v>
      </c>
      <c r="D6" t="s">
        <v>56</v>
      </c>
      <c r="E6" t="s">
        <v>121</v>
      </c>
      <c r="F6">
        <v>2</v>
      </c>
      <c r="G6">
        <v>2073508</v>
      </c>
      <c r="H6"/>
      <c r="I6"/>
      <c r="J6">
        <v>6.4999999999999997E-3</v>
      </c>
      <c r="K6">
        <f t="shared" si="0"/>
        <v>1.2999999999999999E-2</v>
      </c>
      <c r="L6">
        <v>1.09E-2</v>
      </c>
      <c r="M6">
        <f t="shared" si="1"/>
        <v>2.18E-2</v>
      </c>
      <c r="N6" s="15" t="str">
        <f>CONCATENATE(E6,IF(ISBLANK(E6),""," = "),A6)</f>
        <v>R3,R4 = 470 Ω, 0.1 W, 1 %, SMD 0603</v>
      </c>
    </row>
    <row r="7" spans="1:15" ht="15" x14ac:dyDescent="0.2">
      <c r="A7" t="s">
        <v>122</v>
      </c>
      <c r="B7" t="s">
        <v>18</v>
      </c>
      <c r="C7" t="s">
        <v>123</v>
      </c>
      <c r="D7" t="s">
        <v>56</v>
      </c>
      <c r="E7" t="s">
        <v>35</v>
      </c>
      <c r="F7">
        <v>0</v>
      </c>
      <c r="G7">
        <v>9331662</v>
      </c>
      <c r="H7"/>
      <c r="I7"/>
      <c r="J7">
        <v>4.4999999999999997E-3</v>
      </c>
      <c r="K7">
        <f t="shared" si="0"/>
        <v>0</v>
      </c>
      <c r="L7">
        <v>4.8999999999999998E-3</v>
      </c>
      <c r="M7">
        <f t="shared" si="1"/>
        <v>0</v>
      </c>
      <c r="N7" s="15" t="str">
        <f t="shared" si="2"/>
        <v>R5 = 0 Ω, 63 mW, SMD 0603</v>
      </c>
    </row>
    <row r="8" spans="1:15" ht="15" x14ac:dyDescent="0.2">
      <c r="A8" t="s">
        <v>32</v>
      </c>
      <c r="B8" t="s">
        <v>18</v>
      </c>
      <c r="C8" t="s">
        <v>31</v>
      </c>
      <c r="D8" t="s">
        <v>56</v>
      </c>
      <c r="E8" t="s">
        <v>38</v>
      </c>
      <c r="F8">
        <v>1</v>
      </c>
      <c r="G8">
        <v>2447314</v>
      </c>
      <c r="H8"/>
      <c r="I8"/>
      <c r="J8">
        <v>3.5999999999999999E-3</v>
      </c>
      <c r="K8">
        <f t="shared" si="0"/>
        <v>3.5999999999999999E-3</v>
      </c>
      <c r="L8">
        <v>6.0000000000000001E-3</v>
      </c>
      <c r="M8">
        <f t="shared" si="1"/>
        <v>6.0000000000000001E-3</v>
      </c>
      <c r="N8" s="15" t="str">
        <f t="shared" si="2"/>
        <v>R6 = 270 Ω, 0.1 W, 1 %, SMD 0603</v>
      </c>
    </row>
    <row r="9" spans="1:15" ht="15" x14ac:dyDescent="0.2">
      <c r="A9" t="s">
        <v>33</v>
      </c>
      <c r="B9" t="s">
        <v>18</v>
      </c>
      <c r="C9" t="s">
        <v>34</v>
      </c>
      <c r="D9" t="s">
        <v>56</v>
      </c>
      <c r="E9" t="s">
        <v>124</v>
      </c>
      <c r="F9">
        <v>1</v>
      </c>
      <c r="G9">
        <v>2447434</v>
      </c>
      <c r="H9"/>
      <c r="I9"/>
      <c r="J9">
        <v>3.5000000000000001E-3</v>
      </c>
      <c r="K9">
        <f t="shared" si="0"/>
        <v>3.5000000000000001E-3</v>
      </c>
      <c r="L9">
        <v>5.8999999999999999E-3</v>
      </c>
      <c r="M9">
        <f t="shared" si="1"/>
        <v>5.8999999999999999E-3</v>
      </c>
      <c r="N9" s="15" t="str">
        <f t="shared" ref="N9:N10" si="3">CONCATENATE(E9,IF(ISBLANK(E9),""," = "),A9)</f>
        <v>R7 = 75 Ω, 0.1 W, 1 %, SMD 0603</v>
      </c>
    </row>
    <row r="10" spans="1:15" ht="15" x14ac:dyDescent="0.2">
      <c r="A10" t="s">
        <v>36</v>
      </c>
      <c r="B10" t="s">
        <v>18</v>
      </c>
      <c r="C10" t="s">
        <v>37</v>
      </c>
      <c r="D10" t="s">
        <v>56</v>
      </c>
      <c r="E10" t="s">
        <v>125</v>
      </c>
      <c r="F10">
        <v>1</v>
      </c>
      <c r="G10">
        <v>2447378</v>
      </c>
      <c r="H10"/>
      <c r="I10"/>
      <c r="J10">
        <v>3.5000000000000001E-3</v>
      </c>
      <c r="K10">
        <f t="shared" si="0"/>
        <v>3.5000000000000001E-3</v>
      </c>
      <c r="L10">
        <v>5.7999999999999996E-3</v>
      </c>
      <c r="M10">
        <f t="shared" si="1"/>
        <v>5.7999999999999996E-3</v>
      </c>
      <c r="N10" s="15" t="str">
        <f t="shared" si="3"/>
        <v>R8 = 47 Ω, 0.1 W, 1 %, SMD 0603</v>
      </c>
    </row>
    <row r="11" spans="1:15" s="17" customFormat="1" ht="15" x14ac:dyDescent="0.2">
      <c r="A11" s="16" t="s">
        <v>7</v>
      </c>
      <c r="B11" s="16"/>
      <c r="C11" s="16"/>
      <c r="D11" s="16"/>
      <c r="E11" s="16"/>
      <c r="F11" s="17">
        <f>SUM(F12:F17)</f>
        <v>16</v>
      </c>
      <c r="N11" s="18" t="str">
        <f t="shared" si="2"/>
        <v>Capacitor</v>
      </c>
    </row>
    <row r="12" spans="1:15" ht="15" x14ac:dyDescent="0.2">
      <c r="A12" t="s">
        <v>39</v>
      </c>
      <c r="B12" t="s">
        <v>18</v>
      </c>
      <c r="C12" t="s">
        <v>40</v>
      </c>
      <c r="D12" t="s">
        <v>56</v>
      </c>
      <c r="E12" t="s">
        <v>42</v>
      </c>
      <c r="F12">
        <v>2</v>
      </c>
      <c r="G12" s="22">
        <v>1759059</v>
      </c>
      <c r="H12"/>
      <c r="I12"/>
      <c r="J12">
        <v>1.9400000000000001E-2</v>
      </c>
      <c r="K12">
        <f t="shared" ref="K12:K17" si="4">PRODUCT(F12,J12)</f>
        <v>3.8800000000000001E-2</v>
      </c>
      <c r="L12">
        <v>2.4E-2</v>
      </c>
      <c r="M12">
        <f t="shared" ref="M12:M20" si="5">PRODUCT(F12,L12)</f>
        <v>4.8000000000000001E-2</v>
      </c>
      <c r="N12" s="15" t="str">
        <f>CONCATENATE(E12,IF(ISBLANK(E12),""," = "),A12)</f>
        <v>C1,C2 = 33 pF, 50V, 5 %, C0G/NP0, SMD 0603</v>
      </c>
    </row>
    <row r="13" spans="1:15" ht="15" x14ac:dyDescent="0.2">
      <c r="A13" t="s">
        <v>43</v>
      </c>
      <c r="B13" t="s">
        <v>44</v>
      </c>
      <c r="C13" s="22" t="s">
        <v>45</v>
      </c>
      <c r="D13" t="s">
        <v>56</v>
      </c>
      <c r="E13" t="s">
        <v>46</v>
      </c>
      <c r="F13">
        <v>3</v>
      </c>
      <c r="G13" s="22">
        <v>2426958</v>
      </c>
      <c r="H13"/>
      <c r="I13"/>
      <c r="J13">
        <v>0.152</v>
      </c>
      <c r="K13">
        <f t="shared" si="4"/>
        <v>0.45599999999999996</v>
      </c>
      <c r="L13">
        <v>0.33400000000000002</v>
      </c>
      <c r="M13">
        <f t="shared" si="5"/>
        <v>1.002</v>
      </c>
      <c r="N13" s="15" t="str">
        <f t="shared" si="2"/>
        <v>C3,C9,C14 = 10 µF, 16V, 20 %, X5R, SMD 0603</v>
      </c>
    </row>
    <row r="14" spans="1:15" ht="15" x14ac:dyDescent="0.2">
      <c r="A14" t="s">
        <v>47</v>
      </c>
      <c r="B14" t="s">
        <v>18</v>
      </c>
      <c r="C14" s="22" t="s">
        <v>48</v>
      </c>
      <c r="D14" t="s">
        <v>56</v>
      </c>
      <c r="E14" t="s">
        <v>126</v>
      </c>
      <c r="F14">
        <v>6</v>
      </c>
      <c r="G14" s="22">
        <v>1759122</v>
      </c>
      <c r="H14"/>
      <c r="I14"/>
      <c r="J14">
        <v>4.58E-2</v>
      </c>
      <c r="K14">
        <f t="shared" si="4"/>
        <v>0.27479999999999999</v>
      </c>
      <c r="L14">
        <v>7.9600000000000004E-2</v>
      </c>
      <c r="M14">
        <f t="shared" si="5"/>
        <v>0.47760000000000002</v>
      </c>
      <c r="N14" s="15" t="str">
        <f>CONCATENATE(E14,IF(ISBLANK(E14),""," = "),A14)</f>
        <v>C4-C7,C10,C13 = 100 nF, 50V, 10 %, X7R, SMD 0603</v>
      </c>
    </row>
    <row r="15" spans="1:15" ht="15" x14ac:dyDescent="0.2">
      <c r="A15" t="s">
        <v>128</v>
      </c>
      <c r="B15" t="s">
        <v>129</v>
      </c>
      <c r="C15" t="s">
        <v>130</v>
      </c>
      <c r="D15" t="s">
        <v>56</v>
      </c>
      <c r="E15" t="s">
        <v>127</v>
      </c>
      <c r="F15">
        <v>1</v>
      </c>
      <c r="G15">
        <v>2346896</v>
      </c>
      <c r="H15"/>
      <c r="I15"/>
      <c r="J15">
        <v>0.115</v>
      </c>
      <c r="K15">
        <f t="shared" si="4"/>
        <v>0.115</v>
      </c>
      <c r="L15">
        <v>0.25800000000000001</v>
      </c>
      <c r="M15">
        <f t="shared" si="5"/>
        <v>0.25800000000000001</v>
      </c>
      <c r="N15" s="15" t="str">
        <f>CONCATENATE(E15,IF(ISBLANK(E15),""," = "),A15)</f>
        <v>C8 = 2.2 µF, 10V, 10 %, X7R, SMD 0603</v>
      </c>
    </row>
    <row r="16" spans="1:15" ht="15" x14ac:dyDescent="0.2">
      <c r="A16" t="s">
        <v>49</v>
      </c>
      <c r="B16" t="s">
        <v>51</v>
      </c>
      <c r="C16" s="22" t="s">
        <v>52</v>
      </c>
      <c r="D16" t="s">
        <v>56</v>
      </c>
      <c r="E16" t="s">
        <v>50</v>
      </c>
      <c r="F16">
        <v>3</v>
      </c>
      <c r="G16">
        <v>2112858</v>
      </c>
      <c r="H16"/>
      <c r="I16"/>
      <c r="J16">
        <v>6.4299999999999996E-2</v>
      </c>
      <c r="K16">
        <f t="shared" si="4"/>
        <v>0.19289999999999999</v>
      </c>
      <c r="L16">
        <v>0.18099999999999999</v>
      </c>
      <c r="M16">
        <f t="shared" si="5"/>
        <v>0.54299999999999993</v>
      </c>
      <c r="N16" s="15" t="str">
        <f>CONCATENATE(E16,IF(ISBLANK(E16),""," = "),A16)</f>
        <v>C11,C15,C16 = 1 µF, 50V, 10 %, X5R, SMD 0603</v>
      </c>
    </row>
    <row r="17" spans="1:14" ht="15" x14ac:dyDescent="0.2">
      <c r="A17" s="1" t="s">
        <v>54</v>
      </c>
      <c r="B17" s="1" t="s">
        <v>55</v>
      </c>
      <c r="C17" s="23">
        <v>885012206118</v>
      </c>
      <c r="D17" t="s">
        <v>56</v>
      </c>
      <c r="E17" s="1" t="s">
        <v>57</v>
      </c>
      <c r="F17" s="2">
        <v>1</v>
      </c>
      <c r="G17">
        <v>2812369</v>
      </c>
      <c r="J17" s="2">
        <v>8.7599999999999997E-2</v>
      </c>
      <c r="K17" s="2">
        <f t="shared" si="4"/>
        <v>8.7599999999999997E-2</v>
      </c>
      <c r="L17" s="2">
        <v>0.154</v>
      </c>
      <c r="M17" s="2">
        <f t="shared" si="5"/>
        <v>0.154</v>
      </c>
      <c r="N17" s="15" t="str">
        <f>CONCATENATE(E17,IF(ISBLANK(E17),""," = "),A17)</f>
        <v>C12 = 47 nF, 100V, 10 %, X7R, SMD 0603</v>
      </c>
    </row>
    <row r="18" spans="1:14" s="6" customFormat="1" ht="15" x14ac:dyDescent="0.2">
      <c r="A18" s="5" t="s">
        <v>53</v>
      </c>
      <c r="B18" s="5"/>
      <c r="C18" s="5"/>
      <c r="D18" s="5"/>
      <c r="E18" s="5"/>
      <c r="F18" s="6">
        <f>SUM(F19:F20)</f>
        <v>2</v>
      </c>
      <c r="N18" s="18" t="str">
        <f t="shared" si="2"/>
        <v>Inductor/core</v>
      </c>
    </row>
    <row r="19" spans="1:14" ht="15" x14ac:dyDescent="0.2">
      <c r="A19" s="1" t="s">
        <v>59</v>
      </c>
      <c r="B19" s="1" t="s">
        <v>44</v>
      </c>
      <c r="C19" t="s">
        <v>60</v>
      </c>
      <c r="D19" s="1" t="s">
        <v>56</v>
      </c>
      <c r="E19" s="1" t="s">
        <v>61</v>
      </c>
      <c r="F19" s="2">
        <v>1</v>
      </c>
      <c r="G19">
        <v>1781094</v>
      </c>
      <c r="H19" s="1"/>
      <c r="J19" s="2">
        <v>2.81E-2</v>
      </c>
      <c r="K19" s="2">
        <f>PRODUCT(F19,J19)</f>
        <v>2.81E-2</v>
      </c>
      <c r="L19" s="2">
        <v>4.5400000000000003E-2</v>
      </c>
      <c r="M19" s="2">
        <f t="shared" si="5"/>
        <v>4.5400000000000003E-2</v>
      </c>
      <c r="N19" s="15" t="str">
        <f t="shared" si="2"/>
        <v>L1 = 600 Ω @ 100 MHz, 0.15 Ω, 1.3 A, SMD 0603</v>
      </c>
    </row>
    <row r="20" spans="1:14" ht="15" x14ac:dyDescent="0.2">
      <c r="A20" s="1" t="s">
        <v>62</v>
      </c>
      <c r="B20" s="1" t="s">
        <v>63</v>
      </c>
      <c r="C20" t="s">
        <v>64</v>
      </c>
      <c r="D20" s="1" t="s">
        <v>65</v>
      </c>
      <c r="E20" s="1" t="s">
        <v>66</v>
      </c>
      <c r="F20" s="2">
        <v>1</v>
      </c>
      <c r="G20">
        <v>2355016</v>
      </c>
      <c r="J20" s="2">
        <v>0.26</v>
      </c>
      <c r="K20" s="2">
        <f>PRODUCT(F20,J20)</f>
        <v>0.26</v>
      </c>
      <c r="L20" s="2">
        <v>0.40699999999999997</v>
      </c>
      <c r="M20" s="2">
        <f t="shared" si="5"/>
        <v>0.40699999999999997</v>
      </c>
      <c r="N20" s="15" t="str">
        <f t="shared" si="2"/>
        <v>TR1 = Toroid, 12.5x5mm, material T38, Epcos</v>
      </c>
    </row>
    <row r="21" spans="1:14" s="6" customFormat="1" ht="15" x14ac:dyDescent="0.2">
      <c r="A21" s="5" t="s">
        <v>21</v>
      </c>
      <c r="B21" s="5"/>
      <c r="C21" s="5"/>
      <c r="D21" s="5"/>
      <c r="E21" s="5"/>
      <c r="F21" s="6">
        <f>SUM(F22:F28)</f>
        <v>8</v>
      </c>
      <c r="N21" s="18" t="str">
        <f t="shared" si="2"/>
        <v>Semiconductor</v>
      </c>
    </row>
    <row r="22" spans="1:14" ht="15" x14ac:dyDescent="0.2">
      <c r="A22" s="1" t="s">
        <v>69</v>
      </c>
      <c r="B22" s="1" t="s">
        <v>18</v>
      </c>
      <c r="C22" t="s">
        <v>67</v>
      </c>
      <c r="D22" s="1" t="s">
        <v>68</v>
      </c>
      <c r="E22" s="1" t="s">
        <v>131</v>
      </c>
      <c r="F22" s="2">
        <v>2</v>
      </c>
      <c r="G22">
        <v>1581123</v>
      </c>
      <c r="J22" s="2">
        <v>5.5899999999999998E-2</v>
      </c>
      <c r="K22" s="2">
        <f t="shared" ref="K22:K28" si="6">PRODUCT(F22,J22)</f>
        <v>0.1118</v>
      </c>
      <c r="L22" s="2">
        <v>8.3900000000000002E-2</v>
      </c>
      <c r="M22" s="2">
        <f t="shared" ref="M22:M28" si="7">PRODUCT(F22,L22)</f>
        <v>0.1678</v>
      </c>
      <c r="N22" s="15" t="str">
        <f t="shared" si="2"/>
        <v>LED1,LED2 = LED, green, 3 mm, through hole</v>
      </c>
    </row>
    <row r="23" spans="1:14" ht="15" x14ac:dyDescent="0.2">
      <c r="A23" s="1" t="s">
        <v>136</v>
      </c>
      <c r="B23" s="1" t="s">
        <v>132</v>
      </c>
      <c r="C23" t="s">
        <v>133</v>
      </c>
      <c r="D23" s="1" t="s">
        <v>134</v>
      </c>
      <c r="E23" s="1" t="s">
        <v>135</v>
      </c>
      <c r="F23" s="2">
        <v>1</v>
      </c>
      <c r="G23">
        <v>1907681</v>
      </c>
      <c r="J23" s="2">
        <v>0.14299999999999999</v>
      </c>
      <c r="K23" s="2">
        <f t="shared" si="6"/>
        <v>0.14299999999999999</v>
      </c>
      <c r="L23" s="2">
        <v>0.28799999999999998</v>
      </c>
      <c r="M23" s="2">
        <f t="shared" si="7"/>
        <v>0.28799999999999998</v>
      </c>
      <c r="N23" s="15" t="str">
        <f t="shared" si="2"/>
        <v>D1 = PMEG2010ER, SMD SOD-123</v>
      </c>
    </row>
    <row r="24" spans="1:14" ht="15" x14ac:dyDescent="0.2">
      <c r="A24" s="1" t="s">
        <v>148</v>
      </c>
      <c r="B24" s="1" t="s">
        <v>70</v>
      </c>
      <c r="C24" t="s">
        <v>146</v>
      </c>
      <c r="D24" s="1" t="s">
        <v>71</v>
      </c>
      <c r="E24" s="1" t="s">
        <v>72</v>
      </c>
      <c r="F24" s="2">
        <v>1</v>
      </c>
      <c r="G24">
        <v>2419680</v>
      </c>
      <c r="J24" s="2">
        <v>2.9</v>
      </c>
      <c r="K24" s="2">
        <f t="shared" si="6"/>
        <v>2.9</v>
      </c>
      <c r="L24" s="2">
        <v>3.35</v>
      </c>
      <c r="M24" s="2">
        <f t="shared" si="7"/>
        <v>3.35</v>
      </c>
      <c r="N24" s="15" t="str">
        <f t="shared" si="2"/>
        <v>IC1 = PIC32MX270F256B-50I/SO, SMD SO-28</v>
      </c>
    </row>
    <row r="25" spans="1:14" ht="15" x14ac:dyDescent="0.2">
      <c r="A25" s="1" t="s">
        <v>77</v>
      </c>
      <c r="B25" s="1" t="s">
        <v>73</v>
      </c>
      <c r="C25" t="s">
        <v>74</v>
      </c>
      <c r="D25" s="1" t="s">
        <v>75</v>
      </c>
      <c r="E25" s="1" t="s">
        <v>76</v>
      </c>
      <c r="F25" s="2">
        <v>1</v>
      </c>
      <c r="G25">
        <v>2774663</v>
      </c>
      <c r="J25" s="2">
        <v>0.183</v>
      </c>
      <c r="K25" s="2">
        <f t="shared" si="6"/>
        <v>0.183</v>
      </c>
      <c r="L25" s="2">
        <v>0.34100000000000003</v>
      </c>
      <c r="M25" s="2">
        <f t="shared" si="7"/>
        <v>0.34100000000000003</v>
      </c>
      <c r="N25" s="15" t="str">
        <f t="shared" si="2"/>
        <v>IC2 = 74AC86, SMD SO-14</v>
      </c>
    </row>
    <row r="26" spans="1:14" ht="15" x14ac:dyDescent="0.2">
      <c r="A26" t="s">
        <v>115</v>
      </c>
      <c r="B26" s="1" t="s">
        <v>78</v>
      </c>
      <c r="C26" t="s">
        <v>116</v>
      </c>
      <c r="D26" s="1" t="s">
        <v>116</v>
      </c>
      <c r="E26" s="1" t="s">
        <v>79</v>
      </c>
      <c r="F26" s="2">
        <v>1</v>
      </c>
      <c r="G26">
        <v>2991613</v>
      </c>
      <c r="J26" s="2">
        <v>1.32</v>
      </c>
      <c r="K26" s="2">
        <f t="shared" si="6"/>
        <v>1.32</v>
      </c>
      <c r="L26" s="2">
        <v>2.5499999999999998</v>
      </c>
      <c r="M26" s="2">
        <f t="shared" si="7"/>
        <v>2.5499999999999998</v>
      </c>
      <c r="N26" s="15" t="str">
        <f t="shared" si="2"/>
        <v>IC3 = FCR684208T, Toslink</v>
      </c>
    </row>
    <row r="27" spans="1:14" ht="15" x14ac:dyDescent="0.2">
      <c r="A27" s="1" t="s">
        <v>80</v>
      </c>
      <c r="B27" s="1" t="s">
        <v>81</v>
      </c>
      <c r="C27" s="1" t="s">
        <v>80</v>
      </c>
      <c r="D27" s="1" t="s">
        <v>82</v>
      </c>
      <c r="E27" s="1" t="s">
        <v>83</v>
      </c>
      <c r="F27" s="2">
        <v>1</v>
      </c>
      <c r="G27">
        <v>4913164</v>
      </c>
      <c r="J27" s="2">
        <v>0.374</v>
      </c>
      <c r="K27" s="2">
        <f t="shared" si="6"/>
        <v>0.374</v>
      </c>
      <c r="L27" s="2">
        <v>0.44600000000000001</v>
      </c>
      <c r="M27" s="2">
        <f t="shared" si="7"/>
        <v>0.44600000000000001</v>
      </c>
      <c r="N27" s="15" t="str">
        <f>CONCATENATE(E27,IF(ISBLANK(E27),""," = "),A27)</f>
        <v>IC4 = TSOP4136</v>
      </c>
    </row>
    <row r="28" spans="1:14" ht="15" x14ac:dyDescent="0.2">
      <c r="A28" t="s">
        <v>84</v>
      </c>
      <c r="B28" s="1" t="s">
        <v>70</v>
      </c>
      <c r="C28" t="s">
        <v>84</v>
      </c>
      <c r="D28" s="1" t="s">
        <v>85</v>
      </c>
      <c r="E28" s="1" t="s">
        <v>86</v>
      </c>
      <c r="F28" s="2">
        <v>1</v>
      </c>
      <c r="G28">
        <v>2510377</v>
      </c>
      <c r="J28" s="2">
        <v>6.9699999999999998E-2</v>
      </c>
      <c r="K28" s="2">
        <f t="shared" si="6"/>
        <v>6.9699999999999998E-2</v>
      </c>
      <c r="L28" s="2">
        <v>8.8900000000000007E-2</v>
      </c>
      <c r="M28" s="2">
        <f t="shared" si="7"/>
        <v>8.8900000000000007E-2</v>
      </c>
      <c r="N28" s="15" t="str">
        <f>CONCATENATE(E28,IF(ISBLANK(E28),""," = "),A28)</f>
        <v>IC5 = MIC5504-3.3YM5-TR</v>
      </c>
    </row>
    <row r="29" spans="1:14" s="6" customFormat="1" ht="15" x14ac:dyDescent="0.2">
      <c r="A29" s="5" t="s">
        <v>8</v>
      </c>
      <c r="B29" s="5"/>
      <c r="C29" s="5"/>
      <c r="D29" s="5"/>
      <c r="E29" s="5"/>
      <c r="N29" s="18" t="str">
        <f t="shared" si="2"/>
        <v>Other</v>
      </c>
    </row>
    <row r="30" spans="1:14" ht="15" x14ac:dyDescent="0.2">
      <c r="A30" s="1" t="s">
        <v>92</v>
      </c>
      <c r="B30" s="1" t="s">
        <v>93</v>
      </c>
      <c r="C30" s="1" t="s">
        <v>94</v>
      </c>
      <c r="D30" s="1" t="s">
        <v>95</v>
      </c>
      <c r="E30" s="1" t="s">
        <v>87</v>
      </c>
      <c r="F30" s="2">
        <v>1</v>
      </c>
      <c r="G30">
        <v>1280700</v>
      </c>
      <c r="J30" s="2">
        <v>0.92400000000000004</v>
      </c>
      <c r="K30" s="2">
        <f>PRODUCT(F30,J30)</f>
        <v>0.92400000000000004</v>
      </c>
      <c r="L30" s="2">
        <v>1.57</v>
      </c>
      <c r="M30" s="2">
        <f>PRODUCT(F30,L30)</f>
        <v>1.57</v>
      </c>
      <c r="N30" s="15" t="str">
        <f>CONCATENATE(E30,IF(ISBLANK(E30),""," = "),A30)</f>
        <v>K1 = RCA, socket, PCB mounting, THT</v>
      </c>
    </row>
    <row r="31" spans="1:14" ht="15" x14ac:dyDescent="0.2">
      <c r="A31" s="1" t="s">
        <v>97</v>
      </c>
      <c r="B31" s="1" t="s">
        <v>98</v>
      </c>
      <c r="C31" s="1" t="s">
        <v>99</v>
      </c>
      <c r="D31" s="1" t="s">
        <v>100</v>
      </c>
      <c r="E31" s="1" t="s">
        <v>91</v>
      </c>
      <c r="F31" s="2">
        <v>1</v>
      </c>
      <c r="G31">
        <v>1568026</v>
      </c>
      <c r="J31" s="2">
        <v>0.60299999999999998</v>
      </c>
      <c r="K31" s="2">
        <f>PRODUCT(F31,J31)</f>
        <v>0.60299999999999998</v>
      </c>
      <c r="L31" s="2">
        <v>0.70299999999999996</v>
      </c>
      <c r="M31" s="2">
        <f>PRODUCT(F31,L31)</f>
        <v>0.70299999999999996</v>
      </c>
      <c r="N31" s="15" t="str">
        <f>CONCATENATE(E31,IF(ISBLANK(E31),""," = "),A31)</f>
        <v>K2 = Micro USB type B, receptacle, SMD</v>
      </c>
    </row>
    <row r="32" spans="1:14" ht="15" x14ac:dyDescent="0.2">
      <c r="A32" s="21" t="s">
        <v>88</v>
      </c>
      <c r="B32" s="21" t="s">
        <v>18</v>
      </c>
      <c r="C32" t="s">
        <v>89</v>
      </c>
      <c r="D32" s="21" t="s">
        <v>90</v>
      </c>
      <c r="E32" s="21" t="s">
        <v>96</v>
      </c>
      <c r="F32" s="2">
        <v>1</v>
      </c>
      <c r="G32">
        <v>1593415</v>
      </c>
      <c r="J32" s="2">
        <v>3.49E-2</v>
      </c>
      <c r="K32" s="2">
        <f>PRODUCT(F32,J32)</f>
        <v>3.49E-2</v>
      </c>
      <c r="L32" s="2">
        <v>3.49E-2</v>
      </c>
      <c r="M32" s="2">
        <f>PRODUCT(F32,L32)</f>
        <v>3.49E-2</v>
      </c>
      <c r="N32" s="15" t="str">
        <f>CONCATENATE(E32,IF(ISBLANK(E32),""," = "),A32)</f>
        <v>K3 = 1x6 pin header, vertical, pitch 2.54 mm, THT</v>
      </c>
    </row>
    <row r="33" spans="1:14" ht="15" x14ac:dyDescent="0.2">
      <c r="A33" s="1" t="s">
        <v>101</v>
      </c>
      <c r="B33" s="1" t="s">
        <v>18</v>
      </c>
      <c r="C33" s="1" t="s">
        <v>102</v>
      </c>
      <c r="D33" s="1" t="s">
        <v>103</v>
      </c>
      <c r="E33" s="1" t="s">
        <v>114</v>
      </c>
      <c r="F33" s="2">
        <v>2</v>
      </c>
      <c r="G33">
        <v>1593411</v>
      </c>
      <c r="J33" s="2">
        <v>1.26E-2</v>
      </c>
      <c r="K33" s="2">
        <f>PRODUCT(F33,J33)</f>
        <v>2.52E-2</v>
      </c>
      <c r="L33" s="2">
        <v>1.26E-2</v>
      </c>
      <c r="M33" s="2">
        <f>PRODUCT(F33,L33)</f>
        <v>2.52E-2</v>
      </c>
      <c r="N33" s="15" t="str">
        <f>CONCATENATE(E33,IF(ISBLANK(E33),""," = "),A33)</f>
        <v>K4,K5 = 1x2 pin header, vertical, pitch 2.54 mm, THT</v>
      </c>
    </row>
    <row r="34" spans="1:14" ht="15" x14ac:dyDescent="0.2">
      <c r="A34" s="1" t="s">
        <v>141</v>
      </c>
      <c r="B34" s="1" t="s">
        <v>104</v>
      </c>
      <c r="C34" s="2" t="s">
        <v>140</v>
      </c>
      <c r="D34" s="1" t="s">
        <v>105</v>
      </c>
      <c r="E34" s="1" t="s">
        <v>106</v>
      </c>
      <c r="F34" s="2">
        <v>1</v>
      </c>
      <c r="G34">
        <v>2101329</v>
      </c>
      <c r="J34" s="2">
        <v>0.46899999999999997</v>
      </c>
      <c r="K34" s="2">
        <f t="shared" ref="K34:K36" si="8">PRODUCT(F34,J34)</f>
        <v>0.46899999999999997</v>
      </c>
      <c r="L34" s="2">
        <v>1.1000000000000001</v>
      </c>
      <c r="M34" s="2">
        <f t="shared" ref="M34:M36" si="9">PRODUCT(F34,L34)</f>
        <v>1.1000000000000001</v>
      </c>
      <c r="N34" s="15" t="str">
        <f t="shared" ref="N34:N36" si="10">CONCATENATE(E34,IF(ISBLANK(E34),""," = "),A34)</f>
        <v>X1 = 8 MHz, 5x3.2mm, SMD (ABM3-8.000MHZ-D2Y-T )</v>
      </c>
    </row>
    <row r="35" spans="1:14" ht="15" x14ac:dyDescent="0.2">
      <c r="A35" s="1" t="s">
        <v>137</v>
      </c>
      <c r="B35" s="1" t="s">
        <v>109</v>
      </c>
      <c r="C35" s="1" t="s">
        <v>110</v>
      </c>
      <c r="D35" s="1" t="s">
        <v>65</v>
      </c>
      <c r="E35" s="1" t="s">
        <v>66</v>
      </c>
      <c r="F35" s="2">
        <v>1</v>
      </c>
      <c r="G35">
        <v>1230981</v>
      </c>
      <c r="J35" s="2">
        <v>2.1899999999999999E-2</v>
      </c>
      <c r="K35" s="2">
        <f t="shared" si="8"/>
        <v>2.1899999999999999E-2</v>
      </c>
      <c r="L35" s="2">
        <v>2.1899999999999999E-2</v>
      </c>
      <c r="M35" s="2">
        <f t="shared" si="9"/>
        <v>2.1899999999999999E-2</v>
      </c>
      <c r="N35" s="15" t="str">
        <f t="shared" si="10"/>
        <v>TR1 = Enameled copper wire, diam. 0.5 mm, 0,3 m</v>
      </c>
    </row>
    <row r="36" spans="1:14" ht="15" x14ac:dyDescent="0.2">
      <c r="A36" s="1" t="s">
        <v>111</v>
      </c>
      <c r="B36" s="1" t="s">
        <v>113</v>
      </c>
      <c r="C36" s="1" t="s">
        <v>112</v>
      </c>
      <c r="D36" s="1" t="s">
        <v>41</v>
      </c>
      <c r="E36" s="1" t="s">
        <v>41</v>
      </c>
      <c r="F36" s="2">
        <v>1</v>
      </c>
      <c r="G36">
        <v>2904310</v>
      </c>
      <c r="J36" s="2">
        <v>7.28</v>
      </c>
      <c r="K36" s="2">
        <f t="shared" si="8"/>
        <v>7.28</v>
      </c>
      <c r="L36" s="2">
        <v>9.7100000000000009</v>
      </c>
      <c r="M36" s="2">
        <f t="shared" si="9"/>
        <v>9.7100000000000009</v>
      </c>
      <c r="N36" s="15" t="str">
        <f t="shared" si="10"/>
        <v xml:space="preserve"> -  = Enclosure Hammond 1455D601, 60x42.5x23mm</v>
      </c>
    </row>
    <row r="37" spans="1:14" s="6" customFormat="1" ht="15" x14ac:dyDescent="0.2">
      <c r="A37" s="5" t="s">
        <v>9</v>
      </c>
      <c r="B37" s="5"/>
      <c r="C37" s="5"/>
      <c r="D37" s="5"/>
      <c r="E37" s="5"/>
      <c r="N37" s="18" t="str">
        <f t="shared" si="2"/>
        <v>Misc.</v>
      </c>
    </row>
    <row r="38" spans="1:14" s="8" customFormat="1" ht="15" x14ac:dyDescent="0.2">
      <c r="A38" s="7" t="s">
        <v>144</v>
      </c>
      <c r="B38" s="7"/>
      <c r="C38" s="7"/>
      <c r="D38" s="7"/>
      <c r="E38" s="7"/>
      <c r="N38" s="15" t="str">
        <f t="shared" si="2"/>
        <v>PCB 180027-1 v2.01</v>
      </c>
    </row>
    <row r="39" spans="1:14" ht="15" x14ac:dyDescent="0.2">
      <c r="J39" s="25" t="s">
        <v>107</v>
      </c>
      <c r="K39" s="2">
        <f>SUM(K4:K36)</f>
        <v>15.9434</v>
      </c>
      <c r="L39" s="25" t="s">
        <v>108</v>
      </c>
      <c r="M39" s="2">
        <f>SUM(M4:M36)</f>
        <v>23.383000000000003</v>
      </c>
      <c r="N39" s="15" t="str">
        <f t="shared" si="2"/>
        <v/>
      </c>
    </row>
    <row r="40" spans="1:14" ht="15" x14ac:dyDescent="0.2">
      <c r="G40" s="8"/>
      <c r="N40" s="15" t="str">
        <f t="shared" si="2"/>
        <v/>
      </c>
    </row>
    <row r="41" spans="1:14" ht="15" x14ac:dyDescent="0.2">
      <c r="A41" s="1" t="s">
        <v>138</v>
      </c>
      <c r="B41" s="1" t="s">
        <v>118</v>
      </c>
      <c r="C41" s="1" t="s">
        <v>119</v>
      </c>
      <c r="D41" s="1" t="s">
        <v>65</v>
      </c>
      <c r="F41" s="2">
        <v>0</v>
      </c>
      <c r="H41" t="s">
        <v>120</v>
      </c>
      <c r="N41" s="15" t="str">
        <f t="shared" si="2"/>
        <v>alternative 0.5 mm enamelled copper wire</v>
      </c>
    </row>
    <row r="42" spans="1:14" ht="15" x14ac:dyDescent="0.2">
      <c r="A42" s="26" t="s">
        <v>139</v>
      </c>
      <c r="N42" s="15" t="str">
        <f t="shared" si="2"/>
        <v>do not mount R5 !!!</v>
      </c>
    </row>
    <row r="43" spans="1:14" ht="15" x14ac:dyDescent="0.2">
      <c r="N43" s="15" t="str">
        <f t="shared" si="2"/>
        <v/>
      </c>
    </row>
    <row r="44" spans="1:14" x14ac:dyDescent="0.2">
      <c r="A44" s="1" t="s">
        <v>142</v>
      </c>
    </row>
    <row r="45" spans="1:14" ht="15" x14ac:dyDescent="0.2">
      <c r="A45" s="1" t="s">
        <v>143</v>
      </c>
      <c r="N45" s="15" t="str">
        <f t="shared" si="2"/>
        <v>v2.01: corrected X1</v>
      </c>
    </row>
    <row r="46" spans="1:14" ht="25.5" x14ac:dyDescent="0.2">
      <c r="A46" s="29" t="s">
        <v>147</v>
      </c>
      <c r="N46" s="15" t="str">
        <f t="shared" si="2"/>
        <v>v2.02: corrected microcontroller: PIC32MX270F256B-50I/SO</v>
      </c>
    </row>
    <row r="47" spans="1:14" ht="15" x14ac:dyDescent="0.2">
      <c r="N47" s="15" t="str">
        <f t="shared" si="2"/>
        <v/>
      </c>
    </row>
    <row r="48" spans="1:14" ht="15" x14ac:dyDescent="0.2">
      <c r="N48" s="15" t="str">
        <f t="shared" si="2"/>
        <v/>
      </c>
    </row>
    <row r="49" spans="1:14" ht="15" x14ac:dyDescent="0.2">
      <c r="A49"/>
      <c r="N49" s="15" t="str">
        <f t="shared" si="2"/>
        <v/>
      </c>
    </row>
    <row r="50" spans="1:14" ht="15" x14ac:dyDescent="0.2">
      <c r="A50"/>
      <c r="N50" s="15" t="str">
        <f t="shared" si="2"/>
        <v/>
      </c>
    </row>
    <row r="51" spans="1:14" ht="15" x14ac:dyDescent="0.2">
      <c r="A51"/>
      <c r="N51" s="15" t="str">
        <f t="shared" si="2"/>
        <v/>
      </c>
    </row>
    <row r="52" spans="1:14" ht="15" x14ac:dyDescent="0.2">
      <c r="A52"/>
      <c r="N52" s="15" t="str">
        <f t="shared" si="2"/>
        <v/>
      </c>
    </row>
    <row r="53" spans="1:14" ht="15" x14ac:dyDescent="0.2">
      <c r="A53"/>
      <c r="N53" s="15" t="str">
        <f t="shared" si="2"/>
        <v/>
      </c>
    </row>
    <row r="54" spans="1:14" ht="15" x14ac:dyDescent="0.2">
      <c r="N54" s="15" t="str">
        <f t="shared" si="2"/>
        <v/>
      </c>
    </row>
    <row r="55" spans="1:14" ht="15" x14ac:dyDescent="0.2">
      <c r="N55" s="15" t="str">
        <f t="shared" si="2"/>
        <v/>
      </c>
    </row>
    <row r="56" spans="1:14" ht="15" x14ac:dyDescent="0.2">
      <c r="N56" s="15" t="str">
        <f t="shared" si="2"/>
        <v/>
      </c>
    </row>
    <row r="57" spans="1:14" ht="15" x14ac:dyDescent="0.2">
      <c r="A57"/>
      <c r="N57" s="15" t="str">
        <f t="shared" si="2"/>
        <v/>
      </c>
    </row>
    <row r="58" spans="1:14" ht="15" x14ac:dyDescent="0.2">
      <c r="N58" s="15" t="str">
        <f t="shared" si="2"/>
        <v/>
      </c>
    </row>
    <row r="59" spans="1:14" ht="15" x14ac:dyDescent="0.2">
      <c r="N59" s="15" t="str">
        <f t="shared" si="2"/>
        <v/>
      </c>
    </row>
    <row r="60" spans="1:14" ht="15" x14ac:dyDescent="0.2">
      <c r="N60" s="15" t="str">
        <f t="shared" si="2"/>
        <v/>
      </c>
    </row>
    <row r="61" spans="1:14" ht="15" x14ac:dyDescent="0.2">
      <c r="N61" s="15" t="str">
        <f t="shared" si="2"/>
        <v/>
      </c>
    </row>
    <row r="62" spans="1:14" ht="15" x14ac:dyDescent="0.2">
      <c r="N62" s="15" t="str">
        <f t="shared" si="2"/>
        <v/>
      </c>
    </row>
    <row r="63" spans="1:14" ht="15" x14ac:dyDescent="0.2">
      <c r="N63" s="15" t="str">
        <f t="shared" si="2"/>
        <v/>
      </c>
    </row>
    <row r="64" spans="1:14" ht="15" x14ac:dyDescent="0.2">
      <c r="N64" s="15" t="str">
        <f t="shared" si="2"/>
        <v/>
      </c>
    </row>
    <row r="65" spans="14:14" ht="15" x14ac:dyDescent="0.2">
      <c r="N65" s="15" t="str">
        <f t="shared" si="2"/>
        <v/>
      </c>
    </row>
    <row r="66" spans="14:14" ht="15" x14ac:dyDescent="0.2">
      <c r="N66" s="15" t="str">
        <f t="shared" si="2"/>
        <v/>
      </c>
    </row>
    <row r="67" spans="14:14" ht="15" x14ac:dyDescent="0.2">
      <c r="N67" s="15" t="str">
        <f t="shared" si="2"/>
        <v/>
      </c>
    </row>
    <row r="68" spans="14:14" ht="15" x14ac:dyDescent="0.2">
      <c r="N68" s="15" t="str">
        <f t="shared" si="2"/>
        <v/>
      </c>
    </row>
    <row r="69" spans="14:14" ht="15" x14ac:dyDescent="0.2">
      <c r="N69" s="15" t="str">
        <f t="shared" si="2"/>
        <v/>
      </c>
    </row>
    <row r="70" spans="14:14" ht="15" x14ac:dyDescent="0.2">
      <c r="N70" s="15" t="str">
        <f t="shared" si="2"/>
        <v/>
      </c>
    </row>
    <row r="71" spans="14:14" ht="15" x14ac:dyDescent="0.2">
      <c r="N71" s="15" t="str">
        <f t="shared" si="2"/>
        <v/>
      </c>
    </row>
    <row r="72" spans="14:14" ht="15" x14ac:dyDescent="0.2">
      <c r="N72" s="15" t="str">
        <f t="shared" si="2"/>
        <v/>
      </c>
    </row>
    <row r="73" spans="14:14" ht="15" x14ac:dyDescent="0.2">
      <c r="N73" s="15" t="str">
        <f t="shared" si="2"/>
        <v/>
      </c>
    </row>
    <row r="74" spans="14:14" ht="15" x14ac:dyDescent="0.2">
      <c r="N74" s="15" t="str">
        <f t="shared" si="2"/>
        <v/>
      </c>
    </row>
    <row r="75" spans="14:14" ht="15" x14ac:dyDescent="0.2">
      <c r="N75" s="15" t="str">
        <f t="shared" si="2"/>
        <v/>
      </c>
    </row>
    <row r="76" spans="14:14" ht="15" x14ac:dyDescent="0.2">
      <c r="N76" s="15" t="str">
        <f t="shared" si="2"/>
        <v/>
      </c>
    </row>
    <row r="77" spans="14:14" ht="15" x14ac:dyDescent="0.2">
      <c r="N77" s="15" t="str">
        <f t="shared" si="2"/>
        <v/>
      </c>
    </row>
    <row r="78" spans="14:14" ht="15" x14ac:dyDescent="0.2">
      <c r="N78" s="15" t="str">
        <f t="shared" si="2"/>
        <v/>
      </c>
    </row>
    <row r="79" spans="14:14" ht="15" x14ac:dyDescent="0.2">
      <c r="N79" s="15" t="str">
        <f t="shared" si="2"/>
        <v/>
      </c>
    </row>
    <row r="80" spans="14:14" ht="15" x14ac:dyDescent="0.2">
      <c r="N80" s="15" t="str">
        <f t="shared" si="2"/>
        <v/>
      </c>
    </row>
    <row r="81" spans="14:14" ht="15" x14ac:dyDescent="0.2">
      <c r="N81" s="15" t="str">
        <f t="shared" si="2"/>
        <v/>
      </c>
    </row>
    <row r="82" spans="14:14" ht="15" x14ac:dyDescent="0.2">
      <c r="N82" s="15" t="str">
        <f t="shared" si="2"/>
        <v/>
      </c>
    </row>
    <row r="83" spans="14:14" ht="15" x14ac:dyDescent="0.2">
      <c r="N83" s="15" t="str">
        <f t="shared" si="2"/>
        <v/>
      </c>
    </row>
    <row r="84" spans="14:14" ht="15" x14ac:dyDescent="0.2">
      <c r="N84" s="15" t="str">
        <f t="shared" si="2"/>
        <v/>
      </c>
    </row>
    <row r="85" spans="14:14" ht="15" x14ac:dyDescent="0.2">
      <c r="N85" s="15" t="str">
        <f t="shared" ref="N85:N117" si="11">CONCATENATE(E85,IF(ISBLANK(E85),""," = "),A85)</f>
        <v/>
      </c>
    </row>
    <row r="86" spans="14:14" ht="15" x14ac:dyDescent="0.2">
      <c r="N86" s="15" t="str">
        <f t="shared" si="11"/>
        <v/>
      </c>
    </row>
    <row r="87" spans="14:14" ht="15" x14ac:dyDescent="0.2">
      <c r="N87" s="15" t="str">
        <f t="shared" si="11"/>
        <v/>
      </c>
    </row>
    <row r="88" spans="14:14" ht="15" x14ac:dyDescent="0.2">
      <c r="N88" s="15" t="str">
        <f t="shared" si="11"/>
        <v/>
      </c>
    </row>
    <row r="89" spans="14:14" ht="15" x14ac:dyDescent="0.2">
      <c r="N89" s="15" t="str">
        <f t="shared" si="11"/>
        <v/>
      </c>
    </row>
    <row r="90" spans="14:14" ht="15" x14ac:dyDescent="0.2">
      <c r="N90" s="15" t="str">
        <f t="shared" si="11"/>
        <v/>
      </c>
    </row>
    <row r="91" spans="14:14" ht="15" x14ac:dyDescent="0.2">
      <c r="N91" s="15" t="str">
        <f t="shared" si="11"/>
        <v/>
      </c>
    </row>
    <row r="92" spans="14:14" ht="15" x14ac:dyDescent="0.2">
      <c r="N92" s="15" t="str">
        <f t="shared" si="11"/>
        <v/>
      </c>
    </row>
    <row r="93" spans="14:14" ht="15" x14ac:dyDescent="0.2">
      <c r="N93" s="15" t="str">
        <f t="shared" si="11"/>
        <v/>
      </c>
    </row>
    <row r="94" spans="14:14" ht="15" x14ac:dyDescent="0.2">
      <c r="N94" s="15" t="str">
        <f t="shared" si="11"/>
        <v/>
      </c>
    </row>
    <row r="95" spans="14:14" ht="15" x14ac:dyDescent="0.2">
      <c r="N95" s="15" t="str">
        <f t="shared" si="11"/>
        <v/>
      </c>
    </row>
    <row r="96" spans="14:14" ht="15" x14ac:dyDescent="0.2">
      <c r="N96" s="15" t="str">
        <f t="shared" si="11"/>
        <v/>
      </c>
    </row>
    <row r="97" spans="14:14" ht="15" x14ac:dyDescent="0.2">
      <c r="N97" s="15" t="str">
        <f t="shared" si="11"/>
        <v/>
      </c>
    </row>
    <row r="98" spans="14:14" ht="15" x14ac:dyDescent="0.2">
      <c r="N98" s="15" t="str">
        <f t="shared" si="11"/>
        <v/>
      </c>
    </row>
    <row r="99" spans="14:14" ht="15" x14ac:dyDescent="0.2">
      <c r="N99" s="15" t="str">
        <f t="shared" si="11"/>
        <v/>
      </c>
    </row>
    <row r="100" spans="14:14" ht="15" x14ac:dyDescent="0.2">
      <c r="N100" s="15" t="str">
        <f t="shared" si="11"/>
        <v/>
      </c>
    </row>
    <row r="101" spans="14:14" ht="15" x14ac:dyDescent="0.2">
      <c r="N101" s="15" t="str">
        <f t="shared" si="11"/>
        <v/>
      </c>
    </row>
    <row r="102" spans="14:14" ht="15" x14ac:dyDescent="0.2">
      <c r="N102" s="15" t="str">
        <f t="shared" si="11"/>
        <v/>
      </c>
    </row>
    <row r="103" spans="14:14" ht="15" x14ac:dyDescent="0.2">
      <c r="N103" s="15" t="str">
        <f t="shared" si="11"/>
        <v/>
      </c>
    </row>
    <row r="104" spans="14:14" ht="15" x14ac:dyDescent="0.2">
      <c r="N104" s="15" t="str">
        <f t="shared" si="11"/>
        <v/>
      </c>
    </row>
    <row r="105" spans="14:14" ht="15" x14ac:dyDescent="0.2">
      <c r="N105" s="15" t="str">
        <f t="shared" si="11"/>
        <v/>
      </c>
    </row>
    <row r="106" spans="14:14" ht="15" x14ac:dyDescent="0.2">
      <c r="N106" s="15" t="str">
        <f t="shared" si="11"/>
        <v/>
      </c>
    </row>
    <row r="107" spans="14:14" ht="15" x14ac:dyDescent="0.2">
      <c r="N107" s="15" t="str">
        <f t="shared" si="11"/>
        <v/>
      </c>
    </row>
    <row r="108" spans="14:14" ht="15" x14ac:dyDescent="0.2">
      <c r="N108" s="15" t="str">
        <f t="shared" si="11"/>
        <v/>
      </c>
    </row>
    <row r="109" spans="14:14" ht="15" x14ac:dyDescent="0.2">
      <c r="N109" s="15" t="str">
        <f t="shared" si="11"/>
        <v/>
      </c>
    </row>
    <row r="110" spans="14:14" ht="15" x14ac:dyDescent="0.2">
      <c r="N110" s="15" t="str">
        <f t="shared" si="11"/>
        <v/>
      </c>
    </row>
    <row r="111" spans="14:14" ht="15" x14ac:dyDescent="0.2">
      <c r="N111" s="15" t="str">
        <f t="shared" si="11"/>
        <v/>
      </c>
    </row>
    <row r="112" spans="14:14" ht="15" x14ac:dyDescent="0.2">
      <c r="N112" s="15" t="str">
        <f t="shared" si="11"/>
        <v/>
      </c>
    </row>
    <row r="113" spans="14:14" ht="15" x14ac:dyDescent="0.2">
      <c r="N113" s="15" t="str">
        <f t="shared" si="11"/>
        <v/>
      </c>
    </row>
    <row r="114" spans="14:14" ht="15" x14ac:dyDescent="0.2">
      <c r="N114" s="15" t="str">
        <f t="shared" si="11"/>
        <v/>
      </c>
    </row>
    <row r="115" spans="14:14" ht="15" x14ac:dyDescent="0.2">
      <c r="N115" s="15" t="str">
        <f t="shared" si="11"/>
        <v/>
      </c>
    </row>
    <row r="116" spans="14:14" ht="15" x14ac:dyDescent="0.2">
      <c r="N116" s="15" t="str">
        <f t="shared" si="11"/>
        <v/>
      </c>
    </row>
    <row r="117" spans="14:14" ht="15" x14ac:dyDescent="0.2">
      <c r="N117" s="15" t="str">
        <f t="shared" si="1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69" firstPageNumber="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8" t="s">
        <v>10</v>
      </c>
      <c r="B1" s="28"/>
      <c r="C1" s="28"/>
      <c r="D1" s="28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Giesberts | Elektor Labs</dc:creator>
  <cp:lastModifiedBy>Ton Giesberts | Elektor</cp:lastModifiedBy>
  <cp:lastPrinted>2019-07-08T08:50:30Z</cp:lastPrinted>
  <dcterms:created xsi:type="dcterms:W3CDTF">2009-05-15T08:53:47Z</dcterms:created>
  <dcterms:modified xsi:type="dcterms:W3CDTF">2020-09-28T09:02:47Z</dcterms:modified>
</cp:coreProperties>
</file>